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mc:AlternateContent xmlns:mc="http://schemas.openxmlformats.org/markup-compatibility/2006">
    <mc:Choice Requires="x15">
      <x15ac:absPath xmlns:x15ac="http://schemas.microsoft.com/office/spreadsheetml/2010/11/ac" url="\\arc\Division\Contabil\"/>
    </mc:Choice>
  </mc:AlternateContent>
  <xr:revisionPtr revIDLastSave="0" documentId="13_ncr:1_{4686B75B-DE5D-48F1-8BB9-3721FCE10A14}" xr6:coauthVersionLast="47" xr6:coauthVersionMax="47" xr10:uidLastSave="{00000000-0000-0000-0000-000000000000}"/>
  <bookViews>
    <workbookView xWindow="-108" yWindow="-108" windowWidth="23256" windowHeight="12456" firstSheet="2" activeTab="2" xr2:uid="{00000000-000D-0000-FFFF-FFFF00000000}"/>
  </bookViews>
  <sheets>
    <sheet name="0_FT" sheetId="1" r:id="rId1"/>
    <sheet name="1_BC" sheetId="2" r:id="rId2"/>
    <sheet name="2_PP" sheetId="3" r:id="rId3"/>
    <sheet name="3_CP" sheetId="4" r:id="rId4"/>
    <sheet name="4_FN" sheetId="5" r:id="rId5"/>
    <sheet name="5.1_DG" sheetId="6" r:id="rId6"/>
    <sheet name="5.2_PN" sheetId="7" r:id="rId7"/>
    <sheet name="5.3_BCD" sheetId="8" r:id="rId8"/>
    <sheet name="5.4_PPD" sheetId="9" r:id="rId9"/>
    <sheet name="5.5_ECE" sheetId="10" r:id="rId10"/>
    <sheet name="5.8_APS" sheetId="13" r:id="rId11"/>
    <sheet name="5.6_DU" sheetId="11" r:id="rId12"/>
    <sheet name="5.7_RL" sheetId="12" r:id="rId13"/>
    <sheet name="5.9_CAO" sheetId="14" r:id="rId14"/>
  </sheets>
  <definedNames>
    <definedName name="ADT">'0_FT'!$D$4</definedName>
    <definedName name="APS_010">'5.8_APS'!$C$9</definedName>
    <definedName name="APS_020">'5.8_APS'!$C$11</definedName>
    <definedName name="APS_030">'5.8_APS'!$C$16</definedName>
    <definedName name="APS_040">'5.8_APS'!$C$33</definedName>
    <definedName name="APS_050">'5.8_APS'!$C$50</definedName>
    <definedName name="APS_060">'5.8_APS'!$C$53</definedName>
    <definedName name="APS_070">'5.8_APS'!$C$61</definedName>
    <definedName name="APS_080">'5.8_APS'!$C$79</definedName>
    <definedName name="APS_090">'5.8_APS'!$C$82</definedName>
    <definedName name="APS_100">'5.8_APS'!$C$105</definedName>
    <definedName name="APS_1001">'5.8_APS'!$C$106</definedName>
    <definedName name="APS_1002">'5.8_APS'!$C$107</definedName>
    <definedName name="APS_1003">'5.8_APS'!$C$108</definedName>
    <definedName name="APS_1004">'5.8_APS'!$C$109</definedName>
    <definedName name="APS_1005">'5.8_APS'!$C$110</definedName>
    <definedName name="APS_1006">'5.8_APS'!$C$111</definedName>
    <definedName name="APS_101">'5.8_APS'!$C$10</definedName>
    <definedName name="APS_110">'5.8_APS'!$C$112</definedName>
    <definedName name="APS_1101">'5.8_APS'!$C$113</definedName>
    <definedName name="APS_1102">'5.8_APS'!$C$114</definedName>
    <definedName name="APS_1103">'5.8_APS'!$C$115</definedName>
    <definedName name="APS_1104">'5.8_APS'!$C$116</definedName>
    <definedName name="APS_1105">'5.8_APS'!$C$117</definedName>
    <definedName name="APS_1106">'5.8_APS'!$C$118</definedName>
    <definedName name="APS_1107">'5.8_APS'!$C$119</definedName>
    <definedName name="APS_1108">'5.8_APS'!$C$120</definedName>
    <definedName name="APS_1109">'5.8_APS'!$C$121</definedName>
    <definedName name="APS_1110">'5.8_APS'!$C$122</definedName>
    <definedName name="APS_1111">'5.8_APS'!$C$123</definedName>
    <definedName name="APS_1112">'5.8_APS'!$C$124</definedName>
    <definedName name="APS_1113">'5.8_APS'!$C$125</definedName>
    <definedName name="APS_1114">'5.8_APS'!$C$126</definedName>
    <definedName name="APS_1115">'5.8_APS'!$C$127</definedName>
    <definedName name="APS_1116">'5.8_APS'!$C$128</definedName>
    <definedName name="APS_1117">'5.8_APS'!$C$129</definedName>
    <definedName name="APS_1118">'5.8_APS'!$C$130</definedName>
    <definedName name="APS_120">'5.8_APS'!$C$131</definedName>
    <definedName name="APS_1201">'5.8_APS'!$C$132</definedName>
    <definedName name="APS_1202">'5.8_APS'!$C$133</definedName>
    <definedName name="APS_1203">'5.8_APS'!$C$134</definedName>
    <definedName name="APS_1204">'5.8_APS'!$C$135</definedName>
    <definedName name="APS_1205">'5.8_APS'!$C$136</definedName>
    <definedName name="APS_1206">'5.8_APS'!$C$137</definedName>
    <definedName name="APS_1207">'5.8_APS'!$C$138</definedName>
    <definedName name="APS_1208">'5.8_APS'!$C$139</definedName>
    <definedName name="APS_1209">'5.8_APS'!$C$140</definedName>
    <definedName name="APS_1210">'5.8_APS'!$C$141</definedName>
    <definedName name="APS_1211">'5.8_APS'!$C$142</definedName>
    <definedName name="APS_1212">'5.8_APS'!$C$143</definedName>
    <definedName name="APS_1213">'5.8_APS'!$C$144</definedName>
    <definedName name="APS_1214">'5.8_APS'!$C$145</definedName>
    <definedName name="APS_1215">'5.8_APS'!$C$146</definedName>
    <definedName name="APS_1216">'5.8_APS'!$C$147</definedName>
    <definedName name="APS_1217">'5.8_APS'!$C$148</definedName>
    <definedName name="APS_1218">'5.8_APS'!$C$149</definedName>
    <definedName name="APS_1219">'5.8_APS'!$C$150</definedName>
    <definedName name="APS_1220">'5.8_APS'!$C$151</definedName>
    <definedName name="APS_1221">'5.8_APS'!$C$152</definedName>
    <definedName name="APS_1222">'5.8_APS'!$C$153</definedName>
    <definedName name="APS_1223">'5.8_APS'!$C$154</definedName>
    <definedName name="APS_130">'5.8_APS'!$C$155</definedName>
    <definedName name="APS_1301">'5.8_APS'!$C$156</definedName>
    <definedName name="APS_1302">'5.8_APS'!$C$157</definedName>
    <definedName name="APS_1303">'5.8_APS'!$C$158</definedName>
    <definedName name="APS_1304">'5.8_APS'!$C$159</definedName>
    <definedName name="APS_1305">'5.8_APS'!$C$160</definedName>
    <definedName name="APS_1306">'5.8_APS'!$C$161</definedName>
    <definedName name="APS_1307">'5.8_APS'!$C$162</definedName>
    <definedName name="APS_1308">'5.8_APS'!$C$163</definedName>
    <definedName name="APS_201">'5.8_APS'!$C$12</definedName>
    <definedName name="APS_202">'5.8_APS'!$C$13</definedName>
    <definedName name="APS_203">'5.8_APS'!$C$14</definedName>
    <definedName name="APS_204">'5.8_APS'!$C$15</definedName>
    <definedName name="APS_301">'5.8_APS'!$C$17</definedName>
    <definedName name="APS_302">'5.8_APS'!$C$18</definedName>
    <definedName name="APS_303">'5.8_APS'!$C$19</definedName>
    <definedName name="APS_304">'5.8_APS'!$C$20</definedName>
    <definedName name="APS_305">'5.8_APS'!$C$21</definedName>
    <definedName name="APS_306">'5.8_APS'!$C$22</definedName>
    <definedName name="APS_307">'5.8_APS'!$C$23</definedName>
    <definedName name="APS_308">'5.8_APS'!$C$24</definedName>
    <definedName name="APS_309">'5.8_APS'!$C$25</definedName>
    <definedName name="APS_310">'5.8_APS'!$C$26</definedName>
    <definedName name="APS_311">'5.8_APS'!$C$27</definedName>
    <definedName name="APS_312">'5.8_APS'!$C$28</definedName>
    <definedName name="APS_313">'5.8_APS'!$C$29</definedName>
    <definedName name="APS_314">'5.8_APS'!$C$30</definedName>
    <definedName name="APS_315">'5.8_APS'!$C$31</definedName>
    <definedName name="APS_316">'5.8_APS'!$C$32</definedName>
    <definedName name="APS_401">'5.8_APS'!$C$34</definedName>
    <definedName name="APS_402">'5.8_APS'!$C$35</definedName>
    <definedName name="APS_403">'5.8_APS'!$C$36</definedName>
    <definedName name="APS_404">'5.8_APS'!$C$37</definedName>
    <definedName name="APS_405">'5.8_APS'!$C$38</definedName>
    <definedName name="APS_406">'5.8_APS'!$C$39</definedName>
    <definedName name="APS_407">'5.8_APS'!$C$40</definedName>
    <definedName name="APS_408">'5.8_APS'!$C$41</definedName>
    <definedName name="APS_409">'5.8_APS'!$C$42</definedName>
    <definedName name="APS_410">'5.8_APS'!$C$43</definedName>
    <definedName name="APS_411">'5.8_APS'!$C$44</definedName>
    <definedName name="APS_412">'5.8_APS'!$C$45</definedName>
    <definedName name="APS_413">'5.8_APS'!$C$46</definedName>
    <definedName name="APS_414">'5.8_APS'!$C$47</definedName>
    <definedName name="APS_415">'5.8_APS'!$C$48</definedName>
    <definedName name="APS_416">'5.8_APS'!$C$49</definedName>
    <definedName name="APS_501">'5.8_APS'!$C$51</definedName>
    <definedName name="APS_502">'5.8_APS'!$C$52</definedName>
    <definedName name="APS_601">'5.8_APS'!$C$54</definedName>
    <definedName name="APS_602">'5.8_APS'!$C$55</definedName>
    <definedName name="APS_603">'5.8_APS'!$C$56</definedName>
    <definedName name="APS_604">'5.8_APS'!$C$57</definedName>
    <definedName name="APS_605">'5.8_APS'!$C$58</definedName>
    <definedName name="APS_606">'5.8_APS'!$C$59</definedName>
    <definedName name="APS_607">'5.8_APS'!$C$60</definedName>
    <definedName name="APS_701">'5.8_APS'!$C$62</definedName>
    <definedName name="APS_702">'5.8_APS'!$C$63</definedName>
    <definedName name="APS_703">'5.8_APS'!$C$64</definedName>
    <definedName name="APS_704">'5.8_APS'!$C$65</definedName>
    <definedName name="APS_705">'5.8_APS'!$C$66</definedName>
    <definedName name="APS_706">'5.8_APS'!$C$67</definedName>
    <definedName name="APS_707">'5.8_APS'!$C$68</definedName>
    <definedName name="APS_708">'5.8_APS'!$C$69</definedName>
    <definedName name="APS_709">'5.8_APS'!$C$70</definedName>
    <definedName name="APS_710">'5.8_APS'!$C$71</definedName>
    <definedName name="APS_718">'5.8_APS'!$C$72</definedName>
    <definedName name="APS_719">'5.8_APS'!$C$73</definedName>
    <definedName name="APS_720">'5.8_APS'!$C$74</definedName>
    <definedName name="APS_721">'5.8_APS'!$C$75</definedName>
    <definedName name="APS_722">'5.8_APS'!$C$76</definedName>
    <definedName name="APS_723">'5.8_APS'!$C$77</definedName>
    <definedName name="APS_724">'5.8_APS'!$C$78</definedName>
    <definedName name="APS_801">'5.8_APS'!$C$80</definedName>
    <definedName name="APS_802">'5.8_APS'!$C$81</definedName>
    <definedName name="APS_901">'5.8_APS'!$C$83</definedName>
    <definedName name="APS_902">'5.8_APS'!$C$84</definedName>
    <definedName name="APS_903">'5.8_APS'!$C$85</definedName>
    <definedName name="APS_904">'5.8_APS'!$C$86</definedName>
    <definedName name="APS_905">'5.8_APS'!$C$87</definedName>
    <definedName name="APS_906">'5.8_APS'!$C$88</definedName>
    <definedName name="APS_907">'5.8_APS'!$C$89</definedName>
    <definedName name="APS_908">'5.8_APS'!$C$90</definedName>
    <definedName name="APS_909">'5.8_APS'!$C$91</definedName>
    <definedName name="APS_910">'5.8_APS'!$C$92</definedName>
    <definedName name="APS_911">'5.8_APS'!$C$93</definedName>
    <definedName name="APS_912">'5.8_APS'!$C$94</definedName>
    <definedName name="APS_913">'5.8_APS'!$C$95</definedName>
    <definedName name="APS_914">'5.8_APS'!$C$96</definedName>
    <definedName name="APS_915">'5.8_APS'!$C$97</definedName>
    <definedName name="APS_916">'5.8_APS'!$C$98</definedName>
    <definedName name="APS_917">'5.8_APS'!$C$99</definedName>
    <definedName name="APS_918">'5.8_APS'!$C$100</definedName>
    <definedName name="APS_919">'5.8_APS'!$C$101</definedName>
    <definedName name="APS_920">'5.8_APS'!$C$102</definedName>
    <definedName name="APS_CHK">'5.8_APS'!$C$165</definedName>
    <definedName name="APS_TAC">'5.8_APS'!$C$103</definedName>
    <definedName name="APS_TPS">'5.8_APS'!$C$164</definedName>
    <definedName name="AT_1">'0_FT'!$B$7</definedName>
    <definedName name="AT_10">'0_FT'!$D$9</definedName>
    <definedName name="AT_11">'0_FT'!$D$10</definedName>
    <definedName name="AT_12">'0_FT'!$D$11</definedName>
    <definedName name="AT_13">'0_FT'!$D$12</definedName>
    <definedName name="AT_15">'0_FT'!$D$16</definedName>
    <definedName name="AT_16">'0_FT'!$B$17</definedName>
    <definedName name="AT_17">'0_FT'!$B$19</definedName>
    <definedName name="AT_18">'0_FT'!$B$22</definedName>
    <definedName name="AT_19">'0_FT'!$B$24</definedName>
    <definedName name="AT_2">'0_FT'!$B$8</definedName>
    <definedName name="AT_3">'0_FT'!$B$9</definedName>
    <definedName name="AT_4">'0_FT'!$B$10</definedName>
    <definedName name="AT_5">'0_FT'!$B$11</definedName>
    <definedName name="AT_6">'0_FT'!$B$12</definedName>
    <definedName name="AT_7">'0_FT'!$B$13</definedName>
    <definedName name="AT_8">'0_FT'!$D$7</definedName>
    <definedName name="AT_9">'0_FT'!$D$8</definedName>
    <definedName name="BC_010_3">'1_BC'!$C$8</definedName>
    <definedName name="BC_010_4">'1_BC'!$D$8</definedName>
    <definedName name="BC_020_3">'1_BC'!$C$9</definedName>
    <definedName name="BC_020_4">'1_BC'!$D$9</definedName>
    <definedName name="BC_030_3">'1_BC'!$C$10</definedName>
    <definedName name="BC_030_4">'1_BC'!$D$10</definedName>
    <definedName name="BC_040_3">'1_BC'!$C$11</definedName>
    <definedName name="BC_040_4">'1_BC'!$D$11</definedName>
    <definedName name="BC_050_3">'1_BC'!$C$12</definedName>
    <definedName name="BC_050_4">'1_BC'!$D$12</definedName>
    <definedName name="BC_060_3">'1_BC'!$C$13</definedName>
    <definedName name="BC_060_4">'1_BC'!$D$13</definedName>
    <definedName name="BC_070_3">'1_BC'!$C$14</definedName>
    <definedName name="BC_070_4">'1_BC'!$D$14</definedName>
    <definedName name="BC_080_3">'1_BC'!$C$15</definedName>
    <definedName name="BC_080_4">'1_BC'!$D$15</definedName>
    <definedName name="BC_090_3">'1_BC'!$C$16</definedName>
    <definedName name="BC_090_4">'1_BC'!$D$16</definedName>
    <definedName name="BC_100_3">'1_BC'!$C$19</definedName>
    <definedName name="BC_100_4">'1_BC'!$D$19</definedName>
    <definedName name="BC_110_3">'1_BC'!$C$20</definedName>
    <definedName name="BC_110_4">'1_BC'!$D$20</definedName>
    <definedName name="BC_120_3">'1_BC'!$C$21</definedName>
    <definedName name="BC_120_4">'1_BC'!$D$21</definedName>
    <definedName name="BC_130_3">'1_BC'!$C$22</definedName>
    <definedName name="BC_130_4">'1_BC'!$D$22</definedName>
    <definedName name="BC_140_3">'1_BC'!$C$23</definedName>
    <definedName name="BC_140_4">'1_BC'!$D$23</definedName>
    <definedName name="BC_150_3">'1_BC'!$C$25</definedName>
    <definedName name="BC_150_4">'1_BC'!$D$25</definedName>
    <definedName name="BC_160_3">'1_BC'!$C$26</definedName>
    <definedName name="BC_160_4">'1_BC'!$D$26</definedName>
    <definedName name="BC_170_4">'1_BC'!$D$27</definedName>
    <definedName name="BC_180_3">'1_BC'!$C$28</definedName>
    <definedName name="BC_180_4">'1_BC'!$D$28</definedName>
    <definedName name="BC_190_4">'1_BC'!$D$29</definedName>
    <definedName name="BC_200_4">'1_BC'!$D$30</definedName>
    <definedName name="BC_210_3">'1_BC'!$C$31</definedName>
    <definedName name="BC_210_4">'1_BC'!$D$31</definedName>
    <definedName name="BC_220_3">'1_BC'!$C$32</definedName>
    <definedName name="BC_220_4">'1_BC'!$D$32</definedName>
    <definedName name="BC_230_3">'1_BC'!$C$33</definedName>
    <definedName name="BC_230_4">'1_BC'!$D$33</definedName>
    <definedName name="BCD_010_3">'5.3_BCD'!$C$8</definedName>
    <definedName name="BCD_020_3">'5.3_BCD'!$C$9</definedName>
    <definedName name="BCD_030_3">'5.3_BCD'!$C$10</definedName>
    <definedName name="BCD_040_3">'5.3_BCD'!$C$11</definedName>
    <definedName name="BCD_050_3">'5.3_BCD'!$C$12</definedName>
    <definedName name="BCD_060_3">'5.3_BCD'!$C$13</definedName>
    <definedName name="BCD_070_3">'5.3_BCD'!$C$14</definedName>
    <definedName name="BCD_080_3">'5.3_BCD'!$C$15</definedName>
    <definedName name="BCD_090_3">'5.3_BCD'!$C$16</definedName>
    <definedName name="BCD_100_3">'5.3_BCD'!$C$17</definedName>
    <definedName name="BCD_110_3">'5.3_BCD'!$C$18</definedName>
    <definedName name="BCD_120_3">'5.3_BCD'!$C$19</definedName>
    <definedName name="BCD_120_4">'5.3_BCD'!$D$19</definedName>
    <definedName name="BCD_130_3">'5.3_BCD'!$C$20</definedName>
    <definedName name="BCD_130_4">'5.3_BCD'!$D$20</definedName>
    <definedName name="BCD_131_3">'5.3_BCD'!$C$21</definedName>
    <definedName name="BCD_131_4">'5.3_BCD'!$D$21</definedName>
    <definedName name="BCD_132_3">'5.3_BCD'!$C$22</definedName>
    <definedName name="BCD_132_4">'5.3_BCD'!$D$22</definedName>
    <definedName name="BCD_133_3">'5.3_BCD'!$C$23</definedName>
    <definedName name="BCD_133_4">'5.3_BCD'!$D$23</definedName>
    <definedName name="BCD_134_3">'5.3_BCD'!$C$24</definedName>
    <definedName name="BCD_134_4">'5.3_BCD'!$D$24</definedName>
    <definedName name="BCD_140_3">'5.3_BCD'!$C$25</definedName>
    <definedName name="BCD_140_4">'5.3_BCD'!$D$25</definedName>
    <definedName name="BCD_150_3">'5.3_BCD'!$C$26</definedName>
    <definedName name="BCD_150_4">'5.3_BCD'!$D$26</definedName>
    <definedName name="BCD_151_3">'5.3_BCD'!$C$27</definedName>
    <definedName name="BCD_151_4">'5.3_BCD'!$D$27</definedName>
    <definedName name="BCD_152_3">'5.3_BCD'!$C$28</definedName>
    <definedName name="BCD_152_4">'5.3_BCD'!$D$28</definedName>
    <definedName name="BCD_153_3">'5.3_BCD'!$C$29</definedName>
    <definedName name="BCD_153_4">'5.3_BCD'!$D$29</definedName>
    <definedName name="BCD_154_3">'5.3_BCD'!$C$30</definedName>
    <definedName name="BCD_154_4">'5.3_BCD'!$D$30</definedName>
    <definedName name="BCD_155_3">'5.3_BCD'!$C$31</definedName>
    <definedName name="BCD_155_4">'5.3_BCD'!$D$31</definedName>
    <definedName name="BCD_160_3">'5.3_BCD'!$C$32</definedName>
    <definedName name="BCD_160_4">'5.3_BCD'!$D$32</definedName>
    <definedName name="BCD_170_3">'5.3_BCD'!$C$33</definedName>
    <definedName name="BCD_170_4">'5.3_BCD'!$D$33</definedName>
    <definedName name="BCD_180_3">'5.3_BCD'!$C$34</definedName>
    <definedName name="BCD_180_4">'5.3_BCD'!$D$34</definedName>
    <definedName name="BCD_190_3">'5.3_BCD'!$C$35</definedName>
    <definedName name="BCD_190_4">'5.3_BCD'!$D$35</definedName>
    <definedName name="BCD_200_3">'5.3_BCD'!$C$36</definedName>
    <definedName name="BCD_200_4">'5.3_BCD'!$D$36</definedName>
    <definedName name="BCD_210_3">'5.3_BCD'!$C$37</definedName>
    <definedName name="BCD_210_4">'5.3_BCD'!$D$37</definedName>
    <definedName name="BCD_220_3">'5.3_BCD'!$C$38</definedName>
    <definedName name="BCD_220_4">'5.3_BCD'!$D$38</definedName>
    <definedName name="BCD_230_3">'5.3_BCD'!$C$39</definedName>
    <definedName name="BCD_230_4">'5.3_BCD'!$D$39</definedName>
    <definedName name="BCD_240_3">'5.3_BCD'!$C$40</definedName>
    <definedName name="BCD_240_4">'5.3_BCD'!$D$40</definedName>
    <definedName name="BCD_250_3">'5.3_BCD'!$C$41</definedName>
    <definedName name="BCD_250_4">'5.3_BCD'!$D$41</definedName>
    <definedName name="BCD_260_3">'5.3_BCD'!$C$42</definedName>
    <definedName name="BCD_260_4">'5.3_BCD'!$D$42</definedName>
    <definedName name="BCD_300_3">'5.3_BCD'!$C$43</definedName>
    <definedName name="BCD_300_4">'5.3_BCD'!$D$43</definedName>
    <definedName name="BCD_310_3">'5.3_BCD'!$C$44</definedName>
    <definedName name="BCD_310_4">'5.3_BCD'!$D$44</definedName>
    <definedName name="BCD_320_3">'5.3_BCD'!$C$45</definedName>
    <definedName name="BCD_320_4">'5.3_BCD'!$D$45</definedName>
    <definedName name="BCD_330_3">'5.3_BCD'!$C$46</definedName>
    <definedName name="BCD_330_4">'5.3_BCD'!$D$46</definedName>
    <definedName name="BCD_340_3">'5.3_BCD'!$C$47</definedName>
    <definedName name="BCD_340_4">'5.3_BCD'!$D$47</definedName>
    <definedName name="BCD_350_3">'5.3_BCD'!$C$48</definedName>
    <definedName name="BCD_350_4">'5.3_BCD'!$D$48</definedName>
    <definedName name="BCD_360_3">'5.3_BCD'!$C$49</definedName>
    <definedName name="BCD_360_4">'5.3_BCD'!$D$49</definedName>
    <definedName name="BCD_370_3">'5.3_BCD'!$C$50</definedName>
    <definedName name="BCD_370_4">'5.3_BCD'!$D$50</definedName>
    <definedName name="BCD_380_3">'5.3_BCD'!$C$51</definedName>
    <definedName name="BCD_380_4">'5.3_BCD'!$D$51</definedName>
    <definedName name="BCD_390_3">'5.3_BCD'!$C$52</definedName>
    <definedName name="BCD_390_4">'5.3_BCD'!$D$52</definedName>
    <definedName name="BCD_400_3">'5.3_BCD'!$C$53</definedName>
    <definedName name="BCD_400_4">'5.3_BCD'!$D$53</definedName>
    <definedName name="CAO_AA">'5.9_CAO'!$D$8</definedName>
    <definedName name="CAO_AAA">'5.9_CAO'!$D$9</definedName>
    <definedName name="CAO_AAB">'5.9_CAO'!$D$10</definedName>
    <definedName name="CAO_AAC">'5.9_CAO'!$D$11</definedName>
    <definedName name="CAO_AAD">'5.9_CAO'!$D$12</definedName>
    <definedName name="CAO_AAE">'5.9_CAO'!$D$13</definedName>
    <definedName name="CAO_AAF">'5.9_CAO'!$D$14</definedName>
    <definedName name="CAO_AAG">'5.9_CAO'!$D$15</definedName>
    <definedName name="CAO_AAH">'5.9_CAO'!$D$16</definedName>
    <definedName name="CAO_AAI">'5.9_CAO'!$D$17</definedName>
    <definedName name="CAO_AAJ">'5.9_CAO'!$D$18</definedName>
    <definedName name="CAO_AAK">'5.9_CAO'!$D$19</definedName>
    <definedName name="CAO_AB">'5.9_CAO'!$D$20</definedName>
    <definedName name="CAO_ABA">'5.9_CAO'!$D$21</definedName>
    <definedName name="CAO_ABB">'5.9_CAO'!$D$22</definedName>
    <definedName name="CAO_ABC">'5.9_CAO'!$D$23</definedName>
    <definedName name="CAO_ABD">'5.9_CAO'!$D$24</definedName>
    <definedName name="CAO_ABE">'5.9_CAO'!$D$25</definedName>
    <definedName name="CAO_ABF">'5.9_CAO'!$D$26</definedName>
    <definedName name="CAO_ABG">'5.9_CAO'!$D$27</definedName>
    <definedName name="CAO_ABH">'5.9_CAO'!$D$28</definedName>
    <definedName name="CAO_ABI">'5.9_CAO'!$D$29</definedName>
    <definedName name="CAO_ABJ">'5.9_CAO'!$D$30</definedName>
    <definedName name="CAO_ABK">'5.9_CAO'!$D$31</definedName>
    <definedName name="CAO_AC">'5.9_CAO'!$D$32</definedName>
    <definedName name="CAO_ACA">'5.9_CAO'!$D$33</definedName>
    <definedName name="CAO_ACB">'5.9_CAO'!$D$34</definedName>
    <definedName name="CAO_ACC">'5.9_CAO'!$D$35</definedName>
    <definedName name="CAO_ACD">'5.9_CAO'!$D$36</definedName>
    <definedName name="CAO_ACE">'5.9_CAO'!$D$37</definedName>
    <definedName name="CAO_ACF">'5.9_CAO'!$D$38</definedName>
    <definedName name="CAO_ACG">'5.9_CAO'!$D$39</definedName>
    <definedName name="CAO_ACH">'5.9_CAO'!$D$40</definedName>
    <definedName name="CAO_ACI">'5.9_CAO'!$D$41</definedName>
    <definedName name="CAO_ACJ">'5.9_CAO'!$D$42</definedName>
    <definedName name="CAO_ACK">'5.9_CAO'!$D$43</definedName>
    <definedName name="CAO_AD">'5.9_CAO'!$D$44</definedName>
    <definedName name="CAO_ADA">'5.9_CAO'!$D$45</definedName>
    <definedName name="CAO_ADB">'5.9_CAO'!$D$46</definedName>
    <definedName name="CAO_ADC">'5.9_CAO'!$D$47</definedName>
    <definedName name="CAO_ADZ">'5.9_CAO'!$D$48</definedName>
    <definedName name="CAO_AEA">'5.9_CAO'!$D$49</definedName>
    <definedName name="CAO_BA">'5.9_CAO'!$E$8</definedName>
    <definedName name="CAO_BAA">'5.9_CAO'!$E$9</definedName>
    <definedName name="CAO_BAB">'5.9_CAO'!$E$10</definedName>
    <definedName name="CAO_BAC">'5.9_CAO'!$E$11</definedName>
    <definedName name="CAO_BAD">'5.9_CAO'!$E$12</definedName>
    <definedName name="CAO_BAE">'5.9_CAO'!$E$13</definedName>
    <definedName name="CAO_BAF">'5.9_CAO'!$E$14</definedName>
    <definedName name="CAO_BAG">'5.9_CAO'!$E$15</definedName>
    <definedName name="CAO_BAH">'5.9_CAO'!$E$16</definedName>
    <definedName name="CAO_BAI">'5.9_CAO'!$E$17</definedName>
    <definedName name="CAO_BAJ">'5.9_CAO'!$E$18</definedName>
    <definedName name="CAO_BAK">'5.9_CAO'!$E$19</definedName>
    <definedName name="CAO_BB">'5.9_CAO'!$E$20</definedName>
    <definedName name="CAO_BBA">'5.9_CAO'!$E$21</definedName>
    <definedName name="CAO_BBB">'5.9_CAO'!$E$22</definedName>
    <definedName name="CAO_BBC">'5.9_CAO'!$E$23</definedName>
    <definedName name="CAO_BBD">'5.9_CAO'!$E$24</definedName>
    <definedName name="CAO_BBE">'5.9_CAO'!$E$25</definedName>
    <definedName name="CAO_BBF">'5.9_CAO'!$E$26</definedName>
    <definedName name="CAO_BBG">'5.9_CAO'!$E$27</definedName>
    <definedName name="CAO_BBH">'5.9_CAO'!$E$28</definedName>
    <definedName name="CAO_BBI">'5.9_CAO'!$E$29</definedName>
    <definedName name="CAO_BBJ">'5.9_CAO'!$E$30</definedName>
    <definedName name="CAO_BBK">'5.9_CAO'!$E$31</definedName>
    <definedName name="CAO_BC">'5.9_CAO'!$E$32</definedName>
    <definedName name="CAO_BCA">'5.9_CAO'!$E$33</definedName>
    <definedName name="CAO_BCB">'5.9_CAO'!$E$34</definedName>
    <definedName name="CAO_BCC">'5.9_CAO'!$E$35</definedName>
    <definedName name="CAO_BCD">'5.9_CAO'!$E$36</definedName>
    <definedName name="CAO_BCE">'5.9_CAO'!$E$37</definedName>
    <definedName name="CAO_BCF">'5.9_CAO'!$E$38</definedName>
    <definedName name="CAO_BCG">'5.9_CAO'!$E$39</definedName>
    <definedName name="CAO_BCH">'5.9_CAO'!$E$40</definedName>
    <definedName name="CAO_BCI">'5.9_CAO'!$E$41</definedName>
    <definedName name="CAO_BCJ">'5.9_CAO'!$E$42</definedName>
    <definedName name="CAO_BCK">'5.9_CAO'!$E$43</definedName>
    <definedName name="CAO_BD">'5.9_CAO'!$E$44</definedName>
    <definedName name="CAO_BDA">'5.9_CAO'!$E$45</definedName>
    <definedName name="CAO_BDB">'5.9_CAO'!$E$46</definedName>
    <definedName name="CAO_BDC">'5.9_CAO'!$E$47</definedName>
    <definedName name="CAO_BDZ">'5.9_CAO'!$E$48</definedName>
    <definedName name="CAO_BEA">'5.9_CAO'!$E$49</definedName>
    <definedName name="CAO_CA">'5.9_CAO'!$F$8</definedName>
    <definedName name="CAO_CAA">'5.9_CAO'!$F$9</definedName>
    <definedName name="CAO_CAB">'5.9_CAO'!$F$10</definedName>
    <definedName name="CAO_CAC">'5.9_CAO'!$F$11</definedName>
    <definedName name="CAO_CAD">'5.9_CAO'!$F$12</definedName>
    <definedName name="CAO_CAE">'5.9_CAO'!$F$13</definedName>
    <definedName name="CAO_CAF">'5.9_CAO'!$F$14</definedName>
    <definedName name="CAO_CAG">'5.9_CAO'!$F$15</definedName>
    <definedName name="CAO_CAH">'5.9_CAO'!$F$16</definedName>
    <definedName name="CAO_CAI">'5.9_CAO'!$F$17</definedName>
    <definedName name="CAO_CAJ">'5.9_CAO'!$F$18</definedName>
    <definedName name="CAO_CAK">'5.9_CAO'!$F$19</definedName>
    <definedName name="CAO_CB">'5.9_CAO'!$F$20</definedName>
    <definedName name="CAO_CBA">'5.9_CAO'!$F$21</definedName>
    <definedName name="CAO_CBB">'5.9_CAO'!$F$22</definedName>
    <definedName name="CAO_CBC">'5.9_CAO'!$F$23</definedName>
    <definedName name="CAO_CBD">'5.9_CAO'!$F$24</definedName>
    <definedName name="CAO_CBE">'5.9_CAO'!$F$25</definedName>
    <definedName name="CAO_CBF">'5.9_CAO'!$F$26</definedName>
    <definedName name="CAO_CBG">'5.9_CAO'!$F$27</definedName>
    <definedName name="CAO_CBH">'5.9_CAO'!$F$28</definedName>
    <definedName name="CAO_CBI">'5.9_CAO'!$F$29</definedName>
    <definedName name="CAO_CBJ">'5.9_CAO'!$F$30</definedName>
    <definedName name="CAO_CBK">'5.9_CAO'!$F$31</definedName>
    <definedName name="CAO_CC">'5.9_CAO'!$F$32</definedName>
    <definedName name="CAO_CCA">'5.9_CAO'!$F$33</definedName>
    <definedName name="CAO_CCB">'5.9_CAO'!$F$34</definedName>
    <definedName name="CAO_CCC">'5.9_CAO'!$F$35</definedName>
    <definedName name="CAO_CCD">'5.9_CAO'!$F$36</definedName>
    <definedName name="CAO_CCE">'5.9_CAO'!$F$37</definedName>
    <definedName name="CAO_CCF">'5.9_CAO'!$F$38</definedName>
    <definedName name="CAO_CCG">'5.9_CAO'!$F$39</definedName>
    <definedName name="CAO_CCH">'5.9_CAO'!$F$40</definedName>
    <definedName name="CAO_CCI">'5.9_CAO'!$F$41</definedName>
    <definedName name="CAO_CCJ">'5.9_CAO'!$F$42</definedName>
    <definedName name="CAO_CCK">'5.9_CAO'!$F$43</definedName>
    <definedName name="CAO_CD">'5.9_CAO'!$F$44</definedName>
    <definedName name="CAO_CDA">'5.9_CAO'!$F$45</definedName>
    <definedName name="CAO_CDB">'5.9_CAO'!$F$46</definedName>
    <definedName name="CAO_CDC">'5.9_CAO'!$F$47</definedName>
    <definedName name="CAO_CDZ">'5.9_CAO'!$F$48</definedName>
    <definedName name="CAO_CEA">'5.9_CAO'!$F$49</definedName>
    <definedName name="CAO_DA">'5.9_CAO'!$G$8</definedName>
    <definedName name="CAO_DAA">'5.9_CAO'!$G$9</definedName>
    <definedName name="CAO_DAB">'5.9_CAO'!$G$10</definedName>
    <definedName name="CAO_DAC">'5.9_CAO'!$G$11</definedName>
    <definedName name="CAO_DAD">'5.9_CAO'!$G$12</definedName>
    <definedName name="CAO_DAE">'5.9_CAO'!$G$13</definedName>
    <definedName name="CAO_DAF">'5.9_CAO'!$G$14</definedName>
    <definedName name="CAO_DAG">'5.9_CAO'!$G$15</definedName>
    <definedName name="CAO_DAH">'5.9_CAO'!$G$16</definedName>
    <definedName name="CAO_DAI">'5.9_CAO'!$G$17</definedName>
    <definedName name="CAO_DAJ">'5.9_CAO'!$G$18</definedName>
    <definedName name="CAO_DAK">'5.9_CAO'!$G$19</definedName>
    <definedName name="CAO_DB">'5.9_CAO'!$G$20</definedName>
    <definedName name="CAO_DBA">'5.9_CAO'!$G$21</definedName>
    <definedName name="CAO_DBB">'5.9_CAO'!$G$22</definedName>
    <definedName name="CAO_DBC">'5.9_CAO'!$G$23</definedName>
    <definedName name="CAO_DBD">'5.9_CAO'!$G$24</definedName>
    <definedName name="CAO_DBE">'5.9_CAO'!$G$25</definedName>
    <definedName name="CAO_DBF">'5.9_CAO'!$G$26</definedName>
    <definedName name="CAO_DBG">'5.9_CAO'!$G$27</definedName>
    <definedName name="CAO_DBH">'5.9_CAO'!$G$28</definedName>
    <definedName name="CAO_DBI">'5.9_CAO'!$G$29</definedName>
    <definedName name="CAO_DBJ">'5.9_CAO'!$G$30</definedName>
    <definedName name="CAO_DBK">'5.9_CAO'!$G$31</definedName>
    <definedName name="CAO_DC">'5.9_CAO'!$G$32</definedName>
    <definedName name="CAO_DCA">'5.9_CAO'!$G$33</definedName>
    <definedName name="CAO_DCB">'5.9_CAO'!$G$34</definedName>
    <definedName name="CAO_DCC">'5.9_CAO'!$G$35</definedName>
    <definedName name="CAO_DCD">'5.9_CAO'!$G$36</definedName>
    <definedName name="CAO_DCE">'5.9_CAO'!$G$37</definedName>
    <definedName name="CAO_DCF">'5.9_CAO'!$G$38</definedName>
    <definedName name="CAO_DCG">'5.9_CAO'!$G$39</definedName>
    <definedName name="CAO_DCH">'5.9_CAO'!$G$40</definedName>
    <definedName name="CAO_DCI">'5.9_CAO'!$G$41</definedName>
    <definedName name="CAO_DCJ">'5.9_CAO'!$G$42</definedName>
    <definedName name="CAO_DCK">'5.9_CAO'!$G$43</definedName>
    <definedName name="CAO_DD">'5.9_CAO'!$G$44</definedName>
    <definedName name="CAO_DDA">'5.9_CAO'!$G$45</definedName>
    <definedName name="CAO_DDB">'5.9_CAO'!$G$46</definedName>
    <definedName name="CAO_DDC">'5.9_CAO'!$G$47</definedName>
    <definedName name="CAO_DDZ">'5.9_CAO'!$G$48</definedName>
    <definedName name="CAO_DEA">'5.9_CAO'!$G$49</definedName>
    <definedName name="CP_010_4">'3_CP'!$D$8</definedName>
    <definedName name="CP_010_5">'3_CP'!$E$8</definedName>
    <definedName name="CP_010_6">'3_CP'!$F$8</definedName>
    <definedName name="CP_010_7">'3_CP'!$G$8</definedName>
    <definedName name="CP_020_4">'3_CP'!$D$9</definedName>
    <definedName name="CP_020_5">'3_CP'!$E$9</definedName>
    <definedName name="CP_020_6">'3_CP'!$F$9</definedName>
    <definedName name="CP_020_7">'3_CP'!$G$9</definedName>
    <definedName name="CP_030_4">'3_CP'!$D$10</definedName>
    <definedName name="CP_030_5">'3_CP'!$E$10</definedName>
    <definedName name="CP_030_6">'3_CP'!$F$10</definedName>
    <definedName name="CP_030_7">'3_CP'!$G$10</definedName>
    <definedName name="CP_040_4">'3_CP'!$D$12</definedName>
    <definedName name="CP_040_5">'3_CP'!$E$12</definedName>
    <definedName name="CP_040_6">'3_CP'!$F$12</definedName>
    <definedName name="CP_040_7">'3_CP'!$G$12</definedName>
    <definedName name="CP_050_5">'3_CP'!$E$13</definedName>
    <definedName name="CP_050_6">'3_CP'!$F$13</definedName>
    <definedName name="CP_050_7">'3_CP'!$G$13</definedName>
    <definedName name="CP_060_4">'3_CP'!$D$14</definedName>
    <definedName name="CP_060_5">'3_CP'!$E$14</definedName>
    <definedName name="CP_060_6">'3_CP'!$F$14</definedName>
    <definedName name="CP_060_7">'3_CP'!$G$14</definedName>
    <definedName name="CP_070_5">'3_CP'!$E$15</definedName>
    <definedName name="CP_070_6">'3_CP'!$F$15</definedName>
    <definedName name="CP_070_7">'3_CP'!$G$15</definedName>
    <definedName name="CP_080_5">'3_CP'!$E$16</definedName>
    <definedName name="CP_080_6">'3_CP'!$F$16</definedName>
    <definedName name="CP_080_7">'3_CP'!$G$16</definedName>
    <definedName name="CP_090_4">'3_CP'!$D$17</definedName>
    <definedName name="CP_090_5">'3_CP'!$E$17</definedName>
    <definedName name="CP_090_6">'3_CP'!$F$17</definedName>
    <definedName name="CP_090_7">'3_CP'!$G$17</definedName>
    <definedName name="CP_100_4">'3_CP'!$D$18</definedName>
    <definedName name="CP_100_5">'3_CP'!$E$18</definedName>
    <definedName name="CP_100_6">'3_CP'!$F$18</definedName>
    <definedName name="CP_100_7">'3_CP'!$G$18</definedName>
    <definedName name="CP_110_4">'3_CP'!$D$19</definedName>
    <definedName name="CP_110_5">'3_CP'!$E$19</definedName>
    <definedName name="CP_110_6">'3_CP'!$F$19</definedName>
    <definedName name="CP_110_7">'3_CP'!$G$19</definedName>
    <definedName name="DG_10">'5.1_DG'!$B$5</definedName>
    <definedName name="DG_100">'5.1_DG'!$D$10</definedName>
    <definedName name="DG_110">'5.1_DG'!$D$11</definedName>
    <definedName name="DG_120">'5.1_DG'!$D$12</definedName>
    <definedName name="DG_130">'5.1_DG'!$D$13</definedName>
    <definedName name="DG_140">'5.1_DG'!$D$14</definedName>
    <definedName name="DG_15">'5.1_DG'!$B$12</definedName>
    <definedName name="DG_150">'5.1_DG'!$D$15</definedName>
    <definedName name="DG_160">'5.1_DG'!$D$16</definedName>
    <definedName name="DG_170">'5.1_DG'!$D$18</definedName>
    <definedName name="DG_180">'5.1_DG'!$D$19</definedName>
    <definedName name="DG_190">'5.1_DG'!$D$20</definedName>
    <definedName name="DG_20">'5.1_DG'!$D$5</definedName>
    <definedName name="DG_200">'5.1_DG'!$D$21</definedName>
    <definedName name="DG_210">'5.1_DG'!$D$22</definedName>
    <definedName name="DG_220">'5.1_DG'!$D$23</definedName>
    <definedName name="DG_230">'5.1_DG'!$D$25</definedName>
    <definedName name="DG_240">'5.1_DG'!$D$26</definedName>
    <definedName name="DG_260">'5.1_DG'!$D$28</definedName>
    <definedName name="DG_270">'5.1_DG'!$D$29</definedName>
    <definedName name="DG_290">'5.1_DG'!$D$31</definedName>
    <definedName name="DG_30">'5.1_DG'!$B$6</definedName>
    <definedName name="DG_300">'5.1_DG'!$D$32</definedName>
    <definedName name="DG_310">'5.1_DG'!$D$34</definedName>
    <definedName name="DG_320">'5.1_DG'!$D$35</definedName>
    <definedName name="DG_330">'5.1_DG'!$D$36</definedName>
    <definedName name="DG_340">'5.1_DG'!$D$37</definedName>
    <definedName name="DG_350">'5.1_DG'!$D$38</definedName>
    <definedName name="DG_360">'5.1_DG'!$D$39</definedName>
    <definedName name="DG_370">'5.1_DG'!$D$40</definedName>
    <definedName name="DG_40">'5.1_DG'!$D$6</definedName>
    <definedName name="DG_50">'5.1_DG'!$B$7</definedName>
    <definedName name="DG_60">'5.1_DG'!$D$7</definedName>
    <definedName name="DG_70">'5.1_DG'!$B$8</definedName>
    <definedName name="DG_80">'5.1_DG'!$D$8</definedName>
    <definedName name="DG_90">'5.1_DG'!$B$9</definedName>
    <definedName name="DU_010_10">'5.6_DU'!$J$9</definedName>
    <definedName name="DU_010_11">'5.6_DU'!$K$9</definedName>
    <definedName name="DU_010_3">'5.6_DU'!$C$9</definedName>
    <definedName name="DU_010_4">'5.6_DU'!$D$9</definedName>
    <definedName name="DU_010_5">'5.6_DU'!$E$9</definedName>
    <definedName name="DU_010_6">'5.6_DU'!$F$9</definedName>
    <definedName name="DU_010_7">'5.6_DU'!$G$9</definedName>
    <definedName name="DU_010_8">'5.6_DU'!$H$9</definedName>
    <definedName name="DU_010_9">'5.6_DU'!$I$9</definedName>
    <definedName name="DU_011_10">'5.6_DU'!$J$10</definedName>
    <definedName name="DU_011_11">'5.6_DU'!$K$10</definedName>
    <definedName name="DU_011_3">'5.6_DU'!$C$10</definedName>
    <definedName name="DU_011_4">'5.6_DU'!$D$10</definedName>
    <definedName name="DU_011_5">'5.6_DU'!$E$10</definedName>
    <definedName name="DU_011_6">'5.6_DU'!$F$10</definedName>
    <definedName name="DU_011_7">'5.6_DU'!$G$10</definedName>
    <definedName name="DU_011_8">'5.6_DU'!$H$10</definedName>
    <definedName name="DU_011_9">'5.6_DU'!$I$10</definedName>
    <definedName name="DU_012_10">'5.6_DU'!$J$11</definedName>
    <definedName name="DU_012_11">'5.6_DU'!$K$11</definedName>
    <definedName name="DU_012_3">'5.6_DU'!$C$11</definedName>
    <definedName name="DU_012_4">'5.6_DU'!$D$11</definedName>
    <definedName name="DU_012_5">'5.6_DU'!$E$11</definedName>
    <definedName name="DU_012_6">'5.6_DU'!$F$11</definedName>
    <definedName name="DU_012_7">'5.6_DU'!$G$11</definedName>
    <definedName name="DU_012_8">'5.6_DU'!$H$11</definedName>
    <definedName name="DU_012_9">'5.6_DU'!$I$11</definedName>
    <definedName name="DU_013_10">'5.6_DU'!$J$12</definedName>
    <definedName name="DU_013_11">'5.6_DU'!$K$12</definedName>
    <definedName name="DU_013_3">'5.6_DU'!$C$12</definedName>
    <definedName name="DU_013_4">'5.6_DU'!$D$12</definedName>
    <definedName name="DU_013_5">'5.6_DU'!$E$12</definedName>
    <definedName name="DU_013_6">'5.6_DU'!$F$12</definedName>
    <definedName name="DU_013_7">'5.6_DU'!$G$12</definedName>
    <definedName name="DU_013_8">'5.6_DU'!$H$12</definedName>
    <definedName name="DU_013_9">'5.6_DU'!$I$12</definedName>
    <definedName name="DU_014_10">'5.6_DU'!$J$13</definedName>
    <definedName name="DU_014_11">'5.6_DU'!$K$13</definedName>
    <definedName name="DU_014_3">'5.6_DU'!$C$13</definedName>
    <definedName name="DU_014_4">'5.6_DU'!$D$13</definedName>
    <definedName name="DU_014_5">'5.6_DU'!$E$13</definedName>
    <definedName name="DU_014_6">'5.6_DU'!$F$13</definedName>
    <definedName name="DU_014_7">'5.6_DU'!$G$13</definedName>
    <definedName name="DU_014_8">'5.6_DU'!$H$13</definedName>
    <definedName name="DU_014_9">'5.6_DU'!$I$13</definedName>
    <definedName name="DU_015_10">'5.6_DU'!$J$14</definedName>
    <definedName name="DU_015_11">'5.6_DU'!$K$14</definedName>
    <definedName name="DU_015_3">'5.6_DU'!$C$14</definedName>
    <definedName name="DU_015_4">'5.6_DU'!$D$14</definedName>
    <definedName name="DU_015_5">'5.6_DU'!$E$14</definedName>
    <definedName name="DU_015_6">'5.6_DU'!$F$14</definedName>
    <definedName name="DU_015_7">'5.6_DU'!$G$14</definedName>
    <definedName name="DU_015_8">'5.6_DU'!$H$14</definedName>
    <definedName name="DU_015_9">'5.6_DU'!$I$14</definedName>
    <definedName name="DU_016_10">'5.6_DU'!$J$15</definedName>
    <definedName name="DU_016_11">'5.6_DU'!$K$15</definedName>
    <definedName name="DU_016_3">'5.6_DU'!$C$15</definedName>
    <definedName name="DU_016_4">'5.6_DU'!$D$15</definedName>
    <definedName name="DU_016_5">'5.6_DU'!$E$15</definedName>
    <definedName name="DU_016_6">'5.6_DU'!$F$15</definedName>
    <definedName name="DU_016_7">'5.6_DU'!$G$15</definedName>
    <definedName name="DU_016_8">'5.6_DU'!$H$15</definedName>
    <definedName name="DU_016_9">'5.6_DU'!$I$15</definedName>
    <definedName name="DU_017_10">'5.6_DU'!$J$16</definedName>
    <definedName name="DU_017_11">'5.6_DU'!$K$16</definedName>
    <definedName name="DU_017_3">'5.6_DU'!$C$16</definedName>
    <definedName name="DU_017_4">'5.6_DU'!$D$16</definedName>
    <definedName name="DU_017_5">'5.6_DU'!$E$16</definedName>
    <definedName name="DU_017_6">'5.6_DU'!$F$16</definedName>
    <definedName name="DU_017_7">'5.6_DU'!$G$16</definedName>
    <definedName name="DU_017_8">'5.6_DU'!$H$16</definedName>
    <definedName name="DU_017_9">'5.6_DU'!$I$16</definedName>
    <definedName name="DU_020_10">'5.6_DU'!$J$17</definedName>
    <definedName name="DU_020_11">'5.6_DU'!$K$17</definedName>
    <definedName name="DU_020_3">'5.6_DU'!$C$17</definedName>
    <definedName name="DU_020_4">'5.6_DU'!$D$17</definedName>
    <definedName name="DU_020_5">'5.6_DU'!$E$17</definedName>
    <definedName name="DU_020_6">'5.6_DU'!$F$17</definedName>
    <definedName name="DU_020_7">'5.6_DU'!$G$17</definedName>
    <definedName name="DU_020_8">'5.6_DU'!$H$17</definedName>
    <definedName name="DU_020_9">'5.6_DU'!$I$17</definedName>
    <definedName name="DU_021_10">'5.6_DU'!$J$18</definedName>
    <definedName name="DU_021_11">'5.6_DU'!$K$18</definedName>
    <definedName name="DU_021_3">'5.6_DU'!$C$18</definedName>
    <definedName name="DU_021_4">'5.6_DU'!$D$18</definedName>
    <definedName name="DU_021_5">'5.6_DU'!$E$18</definedName>
    <definedName name="DU_021_6">'5.6_DU'!$F$18</definedName>
    <definedName name="DU_021_7">'5.6_DU'!$G$18</definedName>
    <definedName name="DU_021_8">'5.6_DU'!$H$18</definedName>
    <definedName name="DU_021_9">'5.6_DU'!$I$18</definedName>
    <definedName name="DU_022_10">'5.6_DU'!$J$19</definedName>
    <definedName name="DU_022_11">'5.6_DU'!$K$19</definedName>
    <definedName name="DU_022_3">'5.6_DU'!$C$19</definedName>
    <definedName name="DU_022_4">'5.6_DU'!$D$19</definedName>
    <definedName name="DU_022_5">'5.6_DU'!$E$19</definedName>
    <definedName name="DU_022_6">'5.6_DU'!$F$19</definedName>
    <definedName name="DU_022_7">'5.6_DU'!$G$19</definedName>
    <definedName name="DU_022_8">'5.6_DU'!$H$19</definedName>
    <definedName name="DU_022_9">'5.6_DU'!$I$19</definedName>
    <definedName name="DU_023_10">'5.6_DU'!$J$20</definedName>
    <definedName name="DU_023_11">'5.6_DU'!$K$20</definedName>
    <definedName name="DU_023_3">'5.6_DU'!$C$20</definedName>
    <definedName name="DU_023_4">'5.6_DU'!$D$20</definedName>
    <definedName name="DU_023_5">'5.6_DU'!$E$20</definedName>
    <definedName name="DU_023_6">'5.6_DU'!$F$20</definedName>
    <definedName name="DU_023_7">'5.6_DU'!$G$20</definedName>
    <definedName name="DU_023_8">'5.6_DU'!$H$20</definedName>
    <definedName name="DU_023_9">'5.6_DU'!$I$20</definedName>
    <definedName name="DU_024_10">'5.6_DU'!$J$21</definedName>
    <definedName name="DU_024_11">'5.6_DU'!$K$21</definedName>
    <definedName name="DU_024_3">'5.6_DU'!$C$21</definedName>
    <definedName name="DU_024_4">'5.6_DU'!$D$21</definedName>
    <definedName name="DU_024_5">'5.6_DU'!$E$21</definedName>
    <definedName name="DU_024_6">'5.6_DU'!$F$21</definedName>
    <definedName name="DU_024_7">'5.6_DU'!$G$21</definedName>
    <definedName name="DU_024_8">'5.6_DU'!$H$21</definedName>
    <definedName name="DU_024_9">'5.6_DU'!$I$21</definedName>
    <definedName name="DU_025_10">'5.6_DU'!$J$22</definedName>
    <definedName name="DU_025_11">'5.6_DU'!$K$22</definedName>
    <definedName name="DU_025_3">'5.6_DU'!$C$22</definedName>
    <definedName name="DU_025_4">'5.6_DU'!$D$22</definedName>
    <definedName name="DU_025_5">'5.6_DU'!$E$22</definedName>
    <definedName name="DU_025_6">'5.6_DU'!$F$22</definedName>
    <definedName name="DU_025_7">'5.6_DU'!$G$22</definedName>
    <definedName name="DU_025_8">'5.6_DU'!$H$22</definedName>
    <definedName name="DU_025_9">'5.6_DU'!$I$22</definedName>
    <definedName name="DU_026_10">'5.6_DU'!$J$23</definedName>
    <definedName name="DU_026_11">'5.6_DU'!$K$23</definedName>
    <definedName name="DU_026_3">'5.6_DU'!$C$23</definedName>
    <definedName name="DU_026_4">'5.6_DU'!$D$23</definedName>
    <definedName name="DU_026_5">'5.6_DU'!$E$23</definedName>
    <definedName name="DU_026_6">'5.6_DU'!$F$23</definedName>
    <definedName name="DU_026_7">'5.6_DU'!$G$23</definedName>
    <definedName name="DU_026_8">'5.6_DU'!$H$23</definedName>
    <definedName name="DU_026_9">'5.6_DU'!$I$23</definedName>
    <definedName name="DU_027_10">'5.6_DU'!$J$24</definedName>
    <definedName name="DU_027_11">'5.6_DU'!$K$24</definedName>
    <definedName name="DU_027_3">'5.6_DU'!$C$24</definedName>
    <definedName name="DU_027_4">'5.6_DU'!$D$24</definedName>
    <definedName name="DU_027_5">'5.6_DU'!$E$24</definedName>
    <definedName name="DU_027_6">'5.6_DU'!$F$24</definedName>
    <definedName name="DU_027_7">'5.6_DU'!$G$24</definedName>
    <definedName name="DU_027_8">'5.6_DU'!$H$24</definedName>
    <definedName name="DU_027_9">'5.6_DU'!$I$24</definedName>
    <definedName name="DU_030_10">'5.6_DU'!$J$26</definedName>
    <definedName name="DU_030_11">'5.6_DU'!$K$26</definedName>
    <definedName name="DU_030_3">'5.6_DU'!$C$26</definedName>
    <definedName name="DU_030_4">'5.6_DU'!$D$26</definedName>
    <definedName name="DU_030_5">'5.6_DU'!$E$26</definedName>
    <definedName name="DU_030_6">'5.6_DU'!$F$26</definedName>
    <definedName name="DU_030_7">'5.6_DU'!$G$26</definedName>
    <definedName name="DU_030_8">'5.6_DU'!$H$26</definedName>
    <definedName name="DU_030_9">'5.6_DU'!$I$26</definedName>
    <definedName name="ECE_010_3">'5.5_ECE'!$C$8</definedName>
    <definedName name="ECE_010_4">'5.5_ECE'!$D$8</definedName>
    <definedName name="ECE_010_5">'5.5_ECE'!$E$8</definedName>
    <definedName name="ECE_010_6">'5.5_ECE'!$F$8</definedName>
    <definedName name="ECE_020_3">'5.5_ECE'!$C$9</definedName>
    <definedName name="ECE_020_4">'5.5_ECE'!$D$9</definedName>
    <definedName name="ECE_020_5">'5.5_ECE'!$E$9</definedName>
    <definedName name="ECE_020_6">'5.5_ECE'!$F$9</definedName>
    <definedName name="ECE_030_3">'5.5_ECE'!$C$10</definedName>
    <definedName name="ECE_030_4">'5.5_ECE'!$D$10</definedName>
    <definedName name="ECE_030_5">'5.5_ECE'!$E$10</definedName>
    <definedName name="ECE_030_6">'5.5_ECE'!$F$10</definedName>
    <definedName name="ECE_031_3">'5.5_ECE'!$C$11</definedName>
    <definedName name="ECE_031_4">'5.5_ECE'!$D$11</definedName>
    <definedName name="ECE_031_5">'5.5_ECE'!$E$11</definedName>
    <definedName name="ECE_031_6">'5.5_ECE'!$F$11</definedName>
    <definedName name="ECE_032_3">'5.5_ECE'!$C$12</definedName>
    <definedName name="ECE_032_4">'5.5_ECE'!$D$12</definedName>
    <definedName name="ECE_032_5">'5.5_ECE'!$E$12</definedName>
    <definedName name="ECE_032_6">'5.5_ECE'!$F$12</definedName>
    <definedName name="ECE_033_3">'5.5_ECE'!$C$13</definedName>
    <definedName name="ECE_033_4">'5.5_ECE'!$D$13</definedName>
    <definedName name="ECE_033_5">'5.5_ECE'!$E$13</definedName>
    <definedName name="ECE_033_6">'5.5_ECE'!$F$13</definedName>
    <definedName name="ECE_034_3">'5.5_ECE'!$C$14</definedName>
    <definedName name="ECE_034_4">'5.5_ECE'!$D$14</definedName>
    <definedName name="ECE_034_5">'5.5_ECE'!$E$14</definedName>
    <definedName name="ECE_034_6">'5.5_ECE'!$F$14</definedName>
    <definedName name="ECE_035_3">'5.5_ECE'!$C$15</definedName>
    <definedName name="ECE_035_4">'5.5_ECE'!$D$15</definedName>
    <definedName name="ECE_035_5">'5.5_ECE'!$E$15</definedName>
    <definedName name="ECE_035_6">'5.5_ECE'!$F$15</definedName>
    <definedName name="ECE_040_3">'5.5_ECE'!$C$16</definedName>
    <definedName name="ECE_040_4">'5.5_ECE'!$D$16</definedName>
    <definedName name="ECE_040_5">'5.5_ECE'!$E$16</definedName>
    <definedName name="ECE_040_6">'5.5_ECE'!$F$16</definedName>
    <definedName name="ECE_041_3">'5.5_ECE'!$C$17</definedName>
    <definedName name="ECE_041_4">'5.5_ECE'!$D$17</definedName>
    <definedName name="ECE_041_5">'5.5_ECE'!$E$17</definedName>
    <definedName name="ECE_041_6">'5.5_ECE'!$F$17</definedName>
    <definedName name="ECE_042_3">'5.5_ECE'!$C$18</definedName>
    <definedName name="ECE_042_4">'5.5_ECE'!$D$18</definedName>
    <definedName name="ECE_042_5">'5.5_ECE'!$E$18</definedName>
    <definedName name="ECE_042_6">'5.5_ECE'!$F$18</definedName>
    <definedName name="ECE_043_3">'5.5_ECE'!$C$19</definedName>
    <definedName name="ECE_043_4">'5.5_ECE'!$D$19</definedName>
    <definedName name="ECE_043_5">'5.5_ECE'!$E$19</definedName>
    <definedName name="ECE_043_6">'5.5_ECE'!$F$19</definedName>
    <definedName name="ECE_044_3">'5.5_ECE'!$C$20</definedName>
    <definedName name="ECE_044_4">'5.5_ECE'!$D$20</definedName>
    <definedName name="ECE_044_5">'5.5_ECE'!$E$20</definedName>
    <definedName name="ECE_044_6">'5.5_ECE'!$F$20</definedName>
    <definedName name="ECE_045_3">'5.5_ECE'!$C$21</definedName>
    <definedName name="ECE_045_4">'5.5_ECE'!$D$21</definedName>
    <definedName name="ECE_045_5">'5.5_ECE'!$E$21</definedName>
    <definedName name="ECE_045_6">'5.5_ECE'!$F$21</definedName>
    <definedName name="ECE_050_3">'5.5_ECE'!$C$22</definedName>
    <definedName name="ECE_050_4">'5.5_ECE'!$D$22</definedName>
    <definedName name="ECE_050_5">'5.5_ECE'!$E$22</definedName>
    <definedName name="ECE_050_6">'5.5_ECE'!$F$22</definedName>
    <definedName name="ECE_051_3">'5.5_ECE'!$C$23</definedName>
    <definedName name="ECE_051_4">'5.5_ECE'!$D$23</definedName>
    <definedName name="ECE_051_5">'5.5_ECE'!$E$23</definedName>
    <definedName name="ECE_051_6">'5.5_ECE'!$F$23</definedName>
    <definedName name="ECE_052_3">'5.5_ECE'!$C$24</definedName>
    <definedName name="ECE_052_4">'5.5_ECE'!$D$24</definedName>
    <definedName name="ECE_052_5">'5.5_ECE'!$E$24</definedName>
    <definedName name="ECE_052_6">'5.5_ECE'!$F$24</definedName>
    <definedName name="ECE_053_3">'5.5_ECE'!$C$25</definedName>
    <definedName name="ECE_053_4">'5.5_ECE'!$D$25</definedName>
    <definedName name="ECE_053_5">'5.5_ECE'!$E$25</definedName>
    <definedName name="ECE_053_6">'5.5_ECE'!$F$25</definedName>
    <definedName name="ECE_060_3">'5.5_ECE'!$C$26</definedName>
    <definedName name="ECE_060_4">'5.5_ECE'!$D$26</definedName>
    <definedName name="ECE_060_5">'5.5_ECE'!$E$26</definedName>
    <definedName name="ECE_060_6">'5.5_ECE'!$F$26</definedName>
    <definedName name="ECE_061_3">'5.5_ECE'!$C$27</definedName>
    <definedName name="ECE_061_4">'5.5_ECE'!$D$27</definedName>
    <definedName name="ECE_061_5">'5.5_ECE'!$E$27</definedName>
    <definedName name="ECE_061_6">'5.5_ECE'!$F$27</definedName>
    <definedName name="ECE_062_3">'5.5_ECE'!$C$28</definedName>
    <definedName name="ECE_062_4">'5.5_ECE'!$D$28</definedName>
    <definedName name="ECE_062_5">'5.5_ECE'!$E$28</definedName>
    <definedName name="ECE_062_6">'5.5_ECE'!$F$28</definedName>
    <definedName name="FDT">'0_FT'!$B$4</definedName>
    <definedName name="FN_010_3">'4_FN'!$C$9</definedName>
    <definedName name="FN_010_4">'4_FN'!$D$9</definedName>
    <definedName name="FN_020_3">'4_FN'!$C$10</definedName>
    <definedName name="FN_020_4">'4_FN'!$D$10</definedName>
    <definedName name="FN_030_3">'4_FN'!$C$11</definedName>
    <definedName name="FN_030_4">'4_FN'!$D$11</definedName>
    <definedName name="FN_040_3">'4_FN'!$C$12</definedName>
    <definedName name="FN_040_4">'4_FN'!$D$12</definedName>
    <definedName name="FN_050_3">'4_FN'!$C$13</definedName>
    <definedName name="FN_050_4">'4_FN'!$D$13</definedName>
    <definedName name="FN_060_3">'4_FN'!$C$14</definedName>
    <definedName name="FN_060_4">'4_FN'!$D$14</definedName>
    <definedName name="FN_070_3">'4_FN'!$C$15</definedName>
    <definedName name="FN_070_4">'4_FN'!$D$15</definedName>
    <definedName name="FN_080_3">'4_FN'!$C$16</definedName>
    <definedName name="FN_080_4">'4_FN'!$D$16</definedName>
    <definedName name="FN_090_3">'4_FN'!$C$17</definedName>
    <definedName name="FN_090_4">'4_FN'!$D$17</definedName>
    <definedName name="FN_100_3">'4_FN'!$C$18</definedName>
    <definedName name="FN_100_4">'4_FN'!$D$18</definedName>
    <definedName name="FN_110_3">'4_FN'!$C$19</definedName>
    <definedName name="FN_110_4">'4_FN'!$D$19</definedName>
    <definedName name="FN_120_3">'4_FN'!$C$20</definedName>
    <definedName name="FN_120_4">'4_FN'!$D$20</definedName>
    <definedName name="FN_130_3">'4_FN'!$C$21</definedName>
    <definedName name="FN_130_4">'4_FN'!$D$21</definedName>
    <definedName name="FN_140_3">'4_FN'!$C$22</definedName>
    <definedName name="FN_140_4">'4_FN'!$D$22</definedName>
    <definedName name="FN_150_3">'4_FN'!$C$23</definedName>
    <definedName name="FN_150_4">'4_FN'!$D$23</definedName>
    <definedName name="FN_160_3">'4_FN'!$C$24</definedName>
    <definedName name="FN_160_4">'4_FN'!$D$24</definedName>
    <definedName name="FN_170_3">'4_FN'!$C$25</definedName>
    <definedName name="FN_170_4">'4_FN'!$D$25</definedName>
    <definedName name="FN_180_3">'4_FN'!$C$26</definedName>
    <definedName name="FN_180_4">'4_FN'!$D$26</definedName>
    <definedName name="FN_190_3">'4_FN'!$C$27</definedName>
    <definedName name="FN_190_4">'4_FN'!$D$27</definedName>
    <definedName name="FN_200_3">'4_FN'!$C$28</definedName>
    <definedName name="FN_200_4">'4_FN'!$D$28</definedName>
    <definedName name="FN_210_3">'4_FN'!$C$29</definedName>
    <definedName name="FN_210_4">'4_FN'!$D$29</definedName>
    <definedName name="FN_220_3">'4_FN'!$C$31</definedName>
    <definedName name="FN_220_4">'4_FN'!$D$31</definedName>
    <definedName name="FN_230_3">'4_FN'!$C$32</definedName>
    <definedName name="FN_230_4">'4_FN'!$D$32</definedName>
    <definedName name="FN_240_3">'4_FN'!$C$33</definedName>
    <definedName name="FN_240_4">'4_FN'!$D$33</definedName>
    <definedName name="FN_250_3">'4_FN'!$C$34</definedName>
    <definedName name="FN_250_4">'4_FN'!$D$34</definedName>
    <definedName name="FN_260_3">'4_FN'!$C$35</definedName>
    <definedName name="FN_260_4">'4_FN'!$D$35</definedName>
    <definedName name="FN_270_3">'4_FN'!$C$36</definedName>
    <definedName name="FN_270_4">'4_FN'!$D$36</definedName>
    <definedName name="FN_280_3">'4_FN'!$C$37</definedName>
    <definedName name="FN_280_4">'4_FN'!$D$37</definedName>
    <definedName name="FN_290_3">'4_FN'!$C$38</definedName>
    <definedName name="FN_290_4">'4_FN'!$D$38</definedName>
    <definedName name="FN_300_3">'4_FN'!$C$39</definedName>
    <definedName name="FN_300_4">'4_FN'!$D$39</definedName>
    <definedName name="FN_310_3">'4_FN'!$C$40</definedName>
    <definedName name="FN_310_4">'4_FN'!$D$40</definedName>
    <definedName name="PACKAGE">'0_FT'!$A$1</definedName>
    <definedName name="PN_010_10">'5.2_PN'!$J$9</definedName>
    <definedName name="PN_010_3">'5.2_PN'!$C$9</definedName>
    <definedName name="PN_010_4">'5.2_PN'!$D$9</definedName>
    <definedName name="PN_010_5">'5.2_PN'!$E$9</definedName>
    <definedName name="PN_010_6">'5.2_PN'!$F$9</definedName>
    <definedName name="PN_010_9">'5.2_PN'!$I$9</definedName>
    <definedName name="PN_020_10">'5.2_PN'!$J$10</definedName>
    <definedName name="PN_020_3">'5.2_PN'!$C$10</definedName>
    <definedName name="PN_020_4">'5.2_PN'!$D$10</definedName>
    <definedName name="PN_020_5">'5.2_PN'!$E$10</definedName>
    <definedName name="PN_020_6">'5.2_PN'!$F$10</definedName>
    <definedName name="PN_020_9">'5.2_PN'!$I$10</definedName>
    <definedName name="PN_030_10">'5.2_PN'!$J$11</definedName>
    <definedName name="PN_030_3">'5.2_PN'!$C$11</definedName>
    <definedName name="PN_030_4">'5.2_PN'!$D$11</definedName>
    <definedName name="PN_030_5">'5.2_PN'!$E$11</definedName>
    <definedName name="PN_030_6">'5.2_PN'!$F$11</definedName>
    <definedName name="PN_030_9">'5.2_PN'!$I$11</definedName>
    <definedName name="PN_040_10">'5.2_PN'!$J$12</definedName>
    <definedName name="PN_040_3">'5.2_PN'!$C$12</definedName>
    <definedName name="PN_040_4">'5.2_PN'!$D$12</definedName>
    <definedName name="PN_040_5">'5.2_PN'!$E$12</definedName>
    <definedName name="PN_040_6">'5.2_PN'!$F$12</definedName>
    <definedName name="PN_040_9">'5.2_PN'!$I$12</definedName>
    <definedName name="PN_050_10">'5.2_PN'!$J$13</definedName>
    <definedName name="PN_050_3">'5.2_PN'!$C$13</definedName>
    <definedName name="PN_050_4">'5.2_PN'!$D$13</definedName>
    <definedName name="PN_050_5">'5.2_PN'!$E$13</definedName>
    <definedName name="PN_050_6">'5.2_PN'!$F$13</definedName>
    <definedName name="PN_050_9">'5.2_PN'!$I$13</definedName>
    <definedName name="PN_060_3">'5.2_PN'!$C$14</definedName>
    <definedName name="PN_060_4">'5.2_PN'!$D$14</definedName>
    <definedName name="PN_060_5">'5.2_PN'!$E$14</definedName>
    <definedName name="PN_060_6">'5.2_PN'!$F$14</definedName>
    <definedName name="PN_070_10">'5.2_PN'!$J$15</definedName>
    <definedName name="PN_070_9">'5.2_PN'!$I$15</definedName>
    <definedName name="PN_080_10">'5.2_PN'!$J$16</definedName>
    <definedName name="PN_080_9">'5.2_PN'!$I$16</definedName>
    <definedName name="PN_090_10">'5.2_PN'!$J$17</definedName>
    <definedName name="PN_090_9">'5.2_PN'!$I$17</definedName>
    <definedName name="PP_010_3">'2_PP'!$C$8</definedName>
    <definedName name="PP_010_4">'2_PP'!$D$8</definedName>
    <definedName name="PP_020_3">'2_PP'!$C$9</definedName>
    <definedName name="PP_020_4">'2_PP'!$D$9</definedName>
    <definedName name="PP_030_3">'2_PP'!$C$10</definedName>
    <definedName name="PP_030_4">'2_PP'!$D$10</definedName>
    <definedName name="PP_040_3">'2_PP'!$C$11</definedName>
    <definedName name="PP_040_4">'2_PP'!$D$11</definedName>
    <definedName name="PP_050_3">'2_PP'!$C$12</definedName>
    <definedName name="PP_050_4">'2_PP'!$D$12</definedName>
    <definedName name="PP_060_3">'2_PP'!$C$13</definedName>
    <definedName name="PP_060_4">'2_PP'!$D$13</definedName>
    <definedName name="PP_070_3">'2_PP'!$C$14</definedName>
    <definedName name="PP_070_4">'2_PP'!$D$14</definedName>
    <definedName name="PP_080_3">'2_PP'!$C$15</definedName>
    <definedName name="PP_080_4">'2_PP'!$D$15</definedName>
    <definedName name="PP_090_3">'2_PP'!$C$16</definedName>
    <definedName name="PP_090_4">'2_PP'!$D$16</definedName>
    <definedName name="PP_100_3">'2_PP'!$C$17</definedName>
    <definedName name="PP_100_4">'2_PP'!$D$17</definedName>
    <definedName name="PP_110_3">'2_PP'!$C$18</definedName>
    <definedName name="PP_110_4">'2_PP'!$D$18</definedName>
    <definedName name="PP_120_3">'2_PP'!$C$19</definedName>
    <definedName name="PP_120_4">'2_PP'!$D$19</definedName>
    <definedName name="PPD_010_3">'5.4_PPD'!$C$8</definedName>
    <definedName name="PPD_010_4">'5.4_PPD'!$D$8</definedName>
    <definedName name="PPD_011_3">'5.4_PPD'!$C$9</definedName>
    <definedName name="PPD_011_4">'5.4_PPD'!$D$9</definedName>
    <definedName name="PPD_012_3">'5.4_PPD'!$C$10</definedName>
    <definedName name="PPD_012_4">'5.4_PPD'!$D$10</definedName>
    <definedName name="PPD_020_3">'5.4_PPD'!$C$11</definedName>
    <definedName name="PPD_020_4">'5.4_PPD'!$D$11</definedName>
    <definedName name="PPD_021_3">'5.4_PPD'!$C$12</definedName>
    <definedName name="PPD_021_4">'5.4_PPD'!$D$12</definedName>
    <definedName name="PPD_022_3">'5.4_PPD'!$C$13</definedName>
    <definedName name="PPD_022_4">'5.4_PPD'!$D$13</definedName>
    <definedName name="PPD_023_3">'5.4_PPD'!$C$14</definedName>
    <definedName name="PPD_023_4">'5.4_PPD'!$D$14</definedName>
    <definedName name="PPD_024_3">'5.4_PPD'!$C$15</definedName>
    <definedName name="PPD_024_4">'5.4_PPD'!$D$15</definedName>
    <definedName name="PPD_030_3">'5.4_PPD'!$C$16</definedName>
    <definedName name="PPD_030_4">'5.4_PPD'!$D$16</definedName>
    <definedName name="PPD_031_3">'5.4_PPD'!$C$17</definedName>
    <definedName name="PPD_031_4">'5.4_PPD'!$D$17</definedName>
    <definedName name="PPD_032_3">'5.4_PPD'!$C$18</definedName>
    <definedName name="PPD_032_4">'5.4_PPD'!$D$18</definedName>
    <definedName name="PPD_033_3">'5.4_PPD'!$C$19</definedName>
    <definedName name="PPD_033_4">'5.4_PPD'!$D$19</definedName>
    <definedName name="PPD_040_3">'5.4_PPD'!$C$20</definedName>
    <definedName name="PPD_040_4">'5.4_PPD'!$D$20</definedName>
    <definedName name="PPD_041_3">'5.4_PPD'!$C$21</definedName>
    <definedName name="PPD_041_4">'5.4_PPD'!$D$21</definedName>
    <definedName name="PPD_042_3">'5.4_PPD'!$C$22</definedName>
    <definedName name="PPD_042_4">'5.4_PPD'!$D$22</definedName>
    <definedName name="PPD_050_3">'5.4_PPD'!$C$23</definedName>
    <definedName name="PPD_050_4">'5.4_PPD'!$D$23</definedName>
    <definedName name="PPD_051_3">'5.4_PPD'!$C$24</definedName>
    <definedName name="PPD_051_4">'5.4_PPD'!$D$24</definedName>
    <definedName name="PPD_052_3">'5.4_PPD'!$C$25</definedName>
    <definedName name="PPD_052_4">'5.4_PPD'!$D$25</definedName>
    <definedName name="PPD_053_3">'5.4_PPD'!$C$26</definedName>
    <definedName name="PPD_053_4">'5.4_PPD'!$D$26</definedName>
    <definedName name="PPD_054_3">'5.4_PPD'!#REF!</definedName>
    <definedName name="PPD_054_4">'5.4_PPD'!#REF!</definedName>
    <definedName name="PPD_060_3">'5.4_PPD'!$C$27</definedName>
    <definedName name="PPD_060_4">'5.4_PPD'!$D$27</definedName>
    <definedName name="PPD_061_3">'5.4_PPD'!$C$28</definedName>
    <definedName name="PPD_061_4">'5.4_PPD'!$D$28</definedName>
    <definedName name="PPD_062_3">'5.4_PPD'!$C$29</definedName>
    <definedName name="PPD_062_4">'5.4_PPD'!$D$29</definedName>
    <definedName name="PPD_063_3">'5.4_PPD'!$C$30</definedName>
    <definedName name="PPD_063_4">'5.4_PPD'!$D$30</definedName>
    <definedName name="PPD_064_3">'5.4_PPD'!$C$31</definedName>
    <definedName name="PPD_064_4">'5.4_PPD'!$D$31</definedName>
    <definedName name="PPD_065_3">'5.4_PPD'!$C$32</definedName>
    <definedName name="PPD_065_4">'5.4_PPD'!$D$32</definedName>
    <definedName name="PPD_066_3">'5.4_PPD'!$C$33</definedName>
    <definedName name="PPD_066_4">'5.4_PPD'!$D$33</definedName>
    <definedName name="PPD_067_3">'5.4_PPD'!$C$34</definedName>
    <definedName name="PPD_067_4">'5.4_PPD'!$D$34</definedName>
    <definedName name="PPD_068_3">'5.4_PPD'!$C$35</definedName>
    <definedName name="PPD_068_4">'5.4_PPD'!$D$35</definedName>
    <definedName name="PPD_070_3">'5.4_PPD'!$C$36</definedName>
    <definedName name="PPD_070_4">'5.4_PPD'!$D$36</definedName>
    <definedName name="PPD_071_3">'5.4_PPD'!$C$37</definedName>
    <definedName name="PPD_071_4">'5.4_PPD'!$D$37</definedName>
    <definedName name="PPD_072_3">'5.4_PPD'!$C$38</definedName>
    <definedName name="PPD_072_4">'5.4_PPD'!$D$38</definedName>
    <definedName name="PPD_080_3">'5.4_PPD'!$C$39</definedName>
    <definedName name="PPD_080_4">'5.4_PPD'!$D$39</definedName>
    <definedName name="PPD_081_3">'5.4_PPD'!$C$40</definedName>
    <definedName name="PPD_081_4">'5.4_PPD'!$D$40</definedName>
    <definedName name="PPD_082_3">'5.4_PPD'!$C$41</definedName>
    <definedName name="PPD_082_4">'5.4_PPD'!$D$41</definedName>
    <definedName name="PPD_083_3">'5.4_PPD'!$C$42</definedName>
    <definedName name="PPD_083_4">'5.4_PPD'!$D$42</definedName>
    <definedName name="PPD_084_3">'5.4_PPD'!$C$43</definedName>
    <definedName name="PPD_084_4">'5.4_PPD'!$D$43</definedName>
    <definedName name="PPD_085_3">'5.4_PPD'!$C$44</definedName>
    <definedName name="PPD_085_4">'5.4_PPD'!$D$44</definedName>
    <definedName name="PPD_086_3">'5.4_PPD'!$C$45</definedName>
    <definedName name="PPD_086_4">'5.4_PPD'!$D$45</definedName>
    <definedName name="PPD_090_3">'5.4_PPD'!$C$46</definedName>
    <definedName name="PPD_090_4">'5.4_PPD'!$D$46</definedName>
    <definedName name="PPD_091_3">'5.4_PPD'!$C$47</definedName>
    <definedName name="PPD_091_4">'5.4_PPD'!$D$47</definedName>
    <definedName name="PPD_092_3">'5.4_PPD'!$C$48</definedName>
    <definedName name="PPD_092_4">'5.4_PPD'!$D$48</definedName>
    <definedName name="PPD_093_3">'5.4_PPD'!$C$49</definedName>
    <definedName name="PPD_093_4">'5.4_PPD'!$D$49</definedName>
    <definedName name="PPD_094_3">'5.4_PPD'!$C$50</definedName>
    <definedName name="PPD_094_4">'5.4_PPD'!$D$50</definedName>
    <definedName name="PPD_095_3">'5.4_PPD'!$C$51</definedName>
    <definedName name="PPD_095_4">'5.4_PPD'!$D$51</definedName>
    <definedName name="Print_Area" localSheetId="0">'0_FT'!$A$1:$D$25</definedName>
    <definedName name="Print_Area" localSheetId="1">'1_BC'!$A$1:$D$33</definedName>
    <definedName name="Print_Area" localSheetId="2">'2_PP'!$A$1:$D$19</definedName>
    <definedName name="Print_Area" localSheetId="3">'3_CP'!$A$1:$G$19</definedName>
    <definedName name="Print_Area" localSheetId="4">'4_FN'!$A$1:$D$40</definedName>
    <definedName name="Print_Area" localSheetId="5">'5.1_DG'!$A$1:$D$40</definedName>
    <definedName name="Print_Area" localSheetId="6">'5.2_PN'!$A$1:$J$17</definedName>
    <definedName name="Print_Area" localSheetId="7">'5.3_BCD'!$A$1:$D$53</definedName>
    <definedName name="Print_Area" localSheetId="8">'5.4_PPD'!$A$1:$D$51</definedName>
    <definedName name="Print_Area" localSheetId="9">'5.5_ECE'!$A$1:$F$28</definedName>
    <definedName name="Print_Area" localSheetId="11">'5.6_DU'!$A$1:$K$26</definedName>
    <definedName name="Print_Area" localSheetId="12">'5.7_RL'!$A$1:$I$25</definedName>
    <definedName name="Print_Area" localSheetId="10">'5.8_APS'!$A$1:$C$165</definedName>
    <definedName name="Print_Area" localSheetId="13">'5.9_CAO'!$A$1:$G$49</definedName>
    <definedName name="RL_010_3">'5.7_RL'!$C$8</definedName>
    <definedName name="RL_010_9">'5.7_RL'!$I$8</definedName>
    <definedName name="RL_020_3">'5.7_RL'!$C$9</definedName>
    <definedName name="RL_020_4">'5.7_RL'!$D$9</definedName>
    <definedName name="RL_020_5">'5.7_RL'!$E$9</definedName>
    <definedName name="RL_020_6">'5.7_RL'!$F$9</definedName>
    <definedName name="RL_020_7">'5.7_RL'!$G$9</definedName>
    <definedName name="RL_020_8">'5.7_RL'!$H$9</definedName>
    <definedName name="RL_020_9">'5.7_RL'!$I$9</definedName>
    <definedName name="RL_030_3">'5.7_RL'!$C$10</definedName>
    <definedName name="RL_030_4">'5.7_RL'!$D$10</definedName>
    <definedName name="RL_030_5">'5.7_RL'!$E$10</definedName>
    <definedName name="RL_030_6">'5.7_RL'!$F$10</definedName>
    <definedName name="RL_030_7">'5.7_RL'!$G$10</definedName>
    <definedName name="RL_030_8">'5.7_RL'!$H$10</definedName>
    <definedName name="RL_030_9">'5.7_RL'!$I$10</definedName>
    <definedName name="RL_040_3">'5.7_RL'!$C$11</definedName>
    <definedName name="RL_040_4">'5.7_RL'!$D$11</definedName>
    <definedName name="RL_040_5">'5.7_RL'!$E$11</definedName>
    <definedName name="RL_040_6">'5.7_RL'!$F$11</definedName>
    <definedName name="RL_040_7">'5.7_RL'!$G$11</definedName>
    <definedName name="RL_040_8">'5.7_RL'!$H$11</definedName>
    <definedName name="RL_040_9">'5.7_RL'!$I$11</definedName>
    <definedName name="RL_041_3">'5.7_RL'!$C$12</definedName>
    <definedName name="RL_041_4">'5.7_RL'!$D$12</definedName>
    <definedName name="RL_041_5">'5.7_RL'!$E$12</definedName>
    <definedName name="RL_041_6">'5.7_RL'!$F$12</definedName>
    <definedName name="RL_041_7">'5.7_RL'!$G$12</definedName>
    <definedName name="RL_041_8">'5.7_RL'!$H$12</definedName>
    <definedName name="RL_041_9">'5.7_RL'!$I$12</definedName>
    <definedName name="RL_042_3">'5.7_RL'!$C$13</definedName>
    <definedName name="RL_042_4">'5.7_RL'!$D$13</definedName>
    <definedName name="RL_042_5">'5.7_RL'!$E$13</definedName>
    <definedName name="RL_042_6">'5.7_RL'!$F$13</definedName>
    <definedName name="RL_042_7">'5.7_RL'!$G$13</definedName>
    <definedName name="RL_042_8">'5.7_RL'!$H$13</definedName>
    <definedName name="RL_042_9">'5.7_RL'!$I$13</definedName>
    <definedName name="RL_050_3">'5.7_RL'!$C$14</definedName>
    <definedName name="RL_050_4">'5.7_RL'!$D$14</definedName>
    <definedName name="RL_050_5">'5.7_RL'!$E$14</definedName>
    <definedName name="RL_050_6">'5.7_RL'!$F$14</definedName>
    <definedName name="RL_050_7">'5.7_RL'!$G$14</definedName>
    <definedName name="RL_050_8">'5.7_RL'!$H$14</definedName>
    <definedName name="RL_050_9">'5.7_RL'!$I$14</definedName>
    <definedName name="RL_060_3">'5.7_RL'!$C$15</definedName>
    <definedName name="RL_060_4">'5.7_RL'!$D$15</definedName>
    <definedName name="RL_060_5">'5.7_RL'!$E$15</definedName>
    <definedName name="RL_060_6">'5.7_RL'!$F$15</definedName>
    <definedName name="RL_060_7">'5.7_RL'!$G$15</definedName>
    <definedName name="RL_060_8">'5.7_RL'!$H$15</definedName>
    <definedName name="RL_060_9">'5.7_RL'!$I$15</definedName>
    <definedName name="RL_070_3">'5.7_RL'!$C$16</definedName>
    <definedName name="RL_070_4">'5.7_RL'!$D$16</definedName>
    <definedName name="RL_070_5">'5.7_RL'!$E$16</definedName>
    <definedName name="RL_070_6">'5.7_RL'!$F$16</definedName>
    <definedName name="RL_070_7">'5.7_RL'!$G$16</definedName>
    <definedName name="RL_070_8">'5.7_RL'!$H$16</definedName>
    <definedName name="RL_070_9">'5.7_RL'!$I$16</definedName>
    <definedName name="RL_080_3">'5.7_RL'!$C$17</definedName>
    <definedName name="RL_080_4">'5.7_RL'!$D$17</definedName>
    <definedName name="RL_080_5">'5.7_RL'!$E$17</definedName>
    <definedName name="RL_080_6">'5.7_RL'!$F$17</definedName>
    <definedName name="RL_080_7">'5.7_RL'!$G$17</definedName>
    <definedName name="RL_080_8">'5.7_RL'!$H$17</definedName>
    <definedName name="RL_080_9">'5.7_RL'!$I$17</definedName>
    <definedName name="RL_090_3">'5.7_RL'!$C$19</definedName>
    <definedName name="RL_090_4">'5.7_RL'!$D$19</definedName>
    <definedName name="RL_090_5">'5.7_RL'!$E$19</definedName>
    <definedName name="RL_090_6">'5.7_RL'!$F$19</definedName>
    <definedName name="RL_090_7">'5.7_RL'!$G$19</definedName>
    <definedName name="RL_090_8">'5.7_RL'!$H$19</definedName>
    <definedName name="RL_090_9">'5.7_RL'!$I$19</definedName>
    <definedName name="RL_100_3">'5.7_RL'!$C$20</definedName>
    <definedName name="RL_100_4">'5.7_RL'!$D$20</definedName>
    <definedName name="RL_100_5">'5.7_RL'!$E$20</definedName>
    <definedName name="RL_100_6">'5.7_RL'!$F$20</definedName>
    <definedName name="RL_100_7">'5.7_RL'!$G$20</definedName>
    <definedName name="RL_100_8">'5.7_RL'!$H$20</definedName>
    <definedName name="RL_100_9">'5.7_RL'!$I$20</definedName>
    <definedName name="RL_110_3">'5.7_RL'!$C$21</definedName>
    <definedName name="RL_110_4">'5.7_RL'!$D$21</definedName>
    <definedName name="RL_110_5">'5.7_RL'!$E$21</definedName>
    <definedName name="RL_110_6">'5.7_RL'!$F$21</definedName>
    <definedName name="RL_110_7">'5.7_RL'!$G$21</definedName>
    <definedName name="RL_110_8">'5.7_RL'!$H$21</definedName>
    <definedName name="RL_110_9">'5.7_RL'!$I$21</definedName>
    <definedName name="RL_120_3">'5.7_RL'!$C$22</definedName>
    <definedName name="RL_120_4">'5.7_RL'!$D$22</definedName>
    <definedName name="RL_120_5">'5.7_RL'!$E$22</definedName>
    <definedName name="RL_120_6">'5.7_RL'!$F$22</definedName>
    <definedName name="RL_120_7">'5.7_RL'!$G$22</definedName>
    <definedName name="RL_120_8">'5.7_RL'!$H$22</definedName>
    <definedName name="RL_120_9">'5.7_RL'!$I$22</definedName>
    <definedName name="RL_130_3">'5.7_RL'!$C$23</definedName>
    <definedName name="RL_130_4">'5.7_RL'!$D$23</definedName>
    <definedName name="RL_130_5">'5.7_RL'!$E$23</definedName>
    <definedName name="RL_130_6">'5.7_RL'!$F$23</definedName>
    <definedName name="RL_130_7">'5.7_RL'!$G$23</definedName>
    <definedName name="RL_130_8">'5.7_RL'!$H$23</definedName>
    <definedName name="RL_130_9">'5.7_RL'!$I$23</definedName>
    <definedName name="RL_140_3">'5.7_RL'!$C$25</definedName>
    <definedName name="RL_140_4">'5.7_RL'!$D$25</definedName>
    <definedName name="RL_140_5">'5.7_RL'!$E$25</definedName>
    <definedName name="RL_140_6">'5.7_RL'!$F$25</definedName>
    <definedName name="RL_140_7">'5.7_RL'!$G$25</definedName>
    <definedName name="RL_140_8">'5.7_RL'!$H$25</definedName>
    <definedName name="RL_140_9">'5.7_RL'!$I$25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14" l="1"/>
  <c r="F44" i="14"/>
  <c r="E44" i="14"/>
  <c r="D44" i="14"/>
  <c r="G32" i="14"/>
  <c r="F32" i="14"/>
  <c r="E32" i="14"/>
  <c r="D32" i="14"/>
  <c r="G20" i="14"/>
  <c r="F20" i="14"/>
  <c r="E20" i="14"/>
  <c r="D20" i="14"/>
  <c r="G8" i="14"/>
  <c r="F8" i="14"/>
  <c r="E8" i="14"/>
  <c r="D8" i="14"/>
  <c r="C155" i="13"/>
  <c r="C141" i="13"/>
  <c r="C131" i="13" s="1"/>
  <c r="C132" i="13"/>
  <c r="C122" i="13"/>
  <c r="C113" i="13"/>
  <c r="C112" i="13" s="1"/>
  <c r="C106" i="13"/>
  <c r="C105" i="13"/>
  <c r="C94" i="13"/>
  <c r="C86" i="13"/>
  <c r="C85" i="13"/>
  <c r="C83" i="13"/>
  <c r="C82" i="13" s="1"/>
  <c r="C79" i="13"/>
  <c r="C72" i="13"/>
  <c r="C70" i="13"/>
  <c r="C62" i="13" s="1"/>
  <c r="C61" i="13" s="1"/>
  <c r="C63" i="13"/>
  <c r="C54" i="13"/>
  <c r="C53" i="13" s="1"/>
  <c r="C51" i="13"/>
  <c r="C50" i="13"/>
  <c r="C43" i="13"/>
  <c r="C42" i="13" s="1"/>
  <c r="C33" i="13" s="1"/>
  <c r="C35" i="13"/>
  <c r="C34" i="13"/>
  <c r="C26" i="13"/>
  <c r="C25" i="13"/>
  <c r="C18" i="13"/>
  <c r="C17" i="13"/>
  <c r="C16" i="13" s="1"/>
  <c r="C14" i="13"/>
  <c r="C12" i="13"/>
  <c r="C11" i="13"/>
  <c r="C9" i="13"/>
  <c r="H23" i="12"/>
  <c r="G23" i="12"/>
  <c r="F23" i="12"/>
  <c r="E23" i="12"/>
  <c r="I23" i="12" s="1"/>
  <c r="D23" i="12"/>
  <c r="C23" i="12"/>
  <c r="I22" i="12"/>
  <c r="I21" i="12"/>
  <c r="I20" i="12"/>
  <c r="I19" i="12"/>
  <c r="I16" i="12"/>
  <c r="I15" i="12"/>
  <c r="I14" i="12"/>
  <c r="I13" i="12"/>
  <c r="I12" i="12"/>
  <c r="H11" i="12"/>
  <c r="H17" i="12" s="1"/>
  <c r="H25" i="12" s="1"/>
  <c r="G11" i="12"/>
  <c r="G17" i="12" s="1"/>
  <c r="G25" i="12" s="1"/>
  <c r="F11" i="12"/>
  <c r="F17" i="12" s="1"/>
  <c r="F25" i="12" s="1"/>
  <c r="E11" i="12"/>
  <c r="E17" i="12" s="1"/>
  <c r="E25" i="12" s="1"/>
  <c r="D11" i="12"/>
  <c r="D17" i="12" s="1"/>
  <c r="D25" i="12" s="1"/>
  <c r="C11" i="12"/>
  <c r="I11" i="12" s="1"/>
  <c r="I10" i="12"/>
  <c r="I9" i="12"/>
  <c r="I8" i="12"/>
  <c r="J24" i="11"/>
  <c r="I24" i="11"/>
  <c r="H24" i="11"/>
  <c r="E24" i="11"/>
  <c r="K24" i="11" s="1"/>
  <c r="A24" i="11"/>
  <c r="J23" i="11"/>
  <c r="I23" i="11"/>
  <c r="H23" i="11"/>
  <c r="E23" i="11"/>
  <c r="K23" i="11" s="1"/>
  <c r="A23" i="11"/>
  <c r="J22" i="11"/>
  <c r="I22" i="11"/>
  <c r="H22" i="11"/>
  <c r="E22" i="11"/>
  <c r="K22" i="11" s="1"/>
  <c r="A22" i="11"/>
  <c r="J21" i="11"/>
  <c r="I21" i="11"/>
  <c r="H21" i="11"/>
  <c r="E21" i="11"/>
  <c r="K21" i="11" s="1"/>
  <c r="A21" i="11"/>
  <c r="J20" i="11"/>
  <c r="I20" i="11"/>
  <c r="H20" i="11"/>
  <c r="E20" i="11"/>
  <c r="K20" i="11" s="1"/>
  <c r="A20" i="11"/>
  <c r="J19" i="11"/>
  <c r="I19" i="11"/>
  <c r="H19" i="11"/>
  <c r="H17" i="11" s="1"/>
  <c r="E19" i="11"/>
  <c r="E17" i="11" s="1"/>
  <c r="A19" i="11"/>
  <c r="J18" i="11"/>
  <c r="J17" i="11" s="1"/>
  <c r="I18" i="11"/>
  <c r="I17" i="11" s="1"/>
  <c r="H18" i="11"/>
  <c r="E18" i="11"/>
  <c r="K18" i="11" s="1"/>
  <c r="A18" i="11"/>
  <c r="G17" i="11"/>
  <c r="F17" i="11"/>
  <c r="D17" i="11"/>
  <c r="C17" i="11"/>
  <c r="J16" i="11"/>
  <c r="I16" i="11"/>
  <c r="H16" i="11"/>
  <c r="E16" i="11"/>
  <c r="K16" i="11" s="1"/>
  <c r="J15" i="11"/>
  <c r="I15" i="11"/>
  <c r="H15" i="11"/>
  <c r="E15" i="11"/>
  <c r="K15" i="11" s="1"/>
  <c r="J14" i="11"/>
  <c r="I14" i="11"/>
  <c r="H14" i="11"/>
  <c r="E14" i="11"/>
  <c r="K14" i="11" s="1"/>
  <c r="J13" i="11"/>
  <c r="I13" i="11"/>
  <c r="H13" i="11"/>
  <c r="E13" i="11"/>
  <c r="K13" i="11" s="1"/>
  <c r="J12" i="11"/>
  <c r="I12" i="11"/>
  <c r="H12" i="11"/>
  <c r="E12" i="11"/>
  <c r="K12" i="11" s="1"/>
  <c r="J11" i="11"/>
  <c r="I11" i="11"/>
  <c r="H11" i="11"/>
  <c r="E11" i="11"/>
  <c r="K11" i="11" s="1"/>
  <c r="J10" i="11"/>
  <c r="J9" i="11" s="1"/>
  <c r="J26" i="11" s="1"/>
  <c r="I10" i="11"/>
  <c r="I9" i="11" s="1"/>
  <c r="I26" i="11" s="1"/>
  <c r="H10" i="11"/>
  <c r="E10" i="11"/>
  <c r="E9" i="11" s="1"/>
  <c r="H9" i="11"/>
  <c r="H26" i="11" s="1"/>
  <c r="G9" i="11"/>
  <c r="G26" i="11" s="1"/>
  <c r="F9" i="11"/>
  <c r="F26" i="11" s="1"/>
  <c r="D9" i="11"/>
  <c r="D26" i="11" s="1"/>
  <c r="C9" i="11"/>
  <c r="C26" i="11" s="1"/>
  <c r="F28" i="10"/>
  <c r="F27" i="10"/>
  <c r="F26" i="10" s="1"/>
  <c r="E26" i="10"/>
  <c r="D26" i="10"/>
  <c r="C26" i="10"/>
  <c r="F25" i="10"/>
  <c r="F24" i="10"/>
  <c r="F23" i="10"/>
  <c r="F22" i="10"/>
  <c r="E22" i="10"/>
  <c r="D22" i="10"/>
  <c r="C22" i="10"/>
  <c r="F21" i="10"/>
  <c r="F20" i="10"/>
  <c r="F19" i="10"/>
  <c r="F18" i="10"/>
  <c r="F17" i="10"/>
  <c r="F16" i="10" s="1"/>
  <c r="E16" i="10"/>
  <c r="D16" i="10"/>
  <c r="C16" i="10"/>
  <c r="F15" i="10"/>
  <c r="F14" i="10"/>
  <c r="F13" i="10"/>
  <c r="F12" i="10"/>
  <c r="F11" i="10"/>
  <c r="F10" i="10" s="1"/>
  <c r="E10" i="10"/>
  <c r="D10" i="10"/>
  <c r="C10" i="10"/>
  <c r="F9" i="10"/>
  <c r="F8" i="10"/>
  <c r="D46" i="9"/>
  <c r="C46" i="9"/>
  <c r="D39" i="9"/>
  <c r="C39" i="9"/>
  <c r="D36" i="9"/>
  <c r="C36" i="9"/>
  <c r="D27" i="9"/>
  <c r="C27" i="9"/>
  <c r="D23" i="9"/>
  <c r="C23" i="9"/>
  <c r="D20" i="9"/>
  <c r="C20" i="9"/>
  <c r="D16" i="9"/>
  <c r="C16" i="9"/>
  <c r="D11" i="9"/>
  <c r="C11" i="9"/>
  <c r="D8" i="9"/>
  <c r="C8" i="9"/>
  <c r="D43" i="8"/>
  <c r="C43" i="8"/>
  <c r="D33" i="8"/>
  <c r="C33" i="8"/>
  <c r="D26" i="8"/>
  <c r="C26" i="8"/>
  <c r="D20" i="8"/>
  <c r="C20" i="8"/>
  <c r="D19" i="8"/>
  <c r="C19" i="8"/>
  <c r="C14" i="8"/>
  <c r="C11" i="8"/>
  <c r="C8" i="8"/>
  <c r="F14" i="7"/>
  <c r="E14" i="7"/>
  <c r="D14" i="7"/>
  <c r="J13" i="7"/>
  <c r="C13" i="7"/>
  <c r="I13" i="7" s="1"/>
  <c r="J12" i="7"/>
  <c r="I12" i="7"/>
  <c r="C12" i="7"/>
  <c r="J11" i="7"/>
  <c r="J15" i="7" s="1"/>
  <c r="J17" i="7" s="1"/>
  <c r="C11" i="7"/>
  <c r="I11" i="7" s="1"/>
  <c r="J10" i="7"/>
  <c r="I10" i="7"/>
  <c r="C10" i="7"/>
  <c r="J9" i="7"/>
  <c r="C9" i="7"/>
  <c r="C14" i="7" s="1"/>
  <c r="D34" i="6"/>
  <c r="B12" i="6"/>
  <c r="B5" i="6"/>
  <c r="D36" i="5"/>
  <c r="C36" i="5"/>
  <c r="D28" i="5"/>
  <c r="C28" i="5"/>
  <c r="D22" i="5"/>
  <c r="D29" i="5" s="1"/>
  <c r="D37" i="5" s="1"/>
  <c r="D40" i="5" s="1"/>
  <c r="C22" i="5"/>
  <c r="C29" i="5" s="1"/>
  <c r="C37" i="5" s="1"/>
  <c r="C40" i="5" s="1"/>
  <c r="D16" i="5"/>
  <c r="C16" i="5"/>
  <c r="A3" i="5"/>
  <c r="G18" i="4"/>
  <c r="F17" i="4"/>
  <c r="E17" i="4"/>
  <c r="D17" i="4"/>
  <c r="D19" i="4" s="1"/>
  <c r="G16" i="4"/>
  <c r="G15" i="4"/>
  <c r="G14" i="4"/>
  <c r="G13" i="4"/>
  <c r="G12" i="4"/>
  <c r="G17" i="4" s="1"/>
  <c r="F10" i="4"/>
  <c r="F19" i="4" s="1"/>
  <c r="E10" i="4"/>
  <c r="E19" i="4" s="1"/>
  <c r="D10" i="4"/>
  <c r="G9" i="4"/>
  <c r="G8" i="4"/>
  <c r="G10" i="4" s="1"/>
  <c r="A3" i="4"/>
  <c r="D11" i="3"/>
  <c r="D15" i="3" s="1"/>
  <c r="D17" i="3" s="1"/>
  <c r="D19" i="3" s="1"/>
  <c r="C11" i="3"/>
  <c r="C15" i="3" s="1"/>
  <c r="C17" i="3" s="1"/>
  <c r="C19" i="3" s="1"/>
  <c r="D32" i="2"/>
  <c r="C32" i="2"/>
  <c r="D23" i="2"/>
  <c r="D33" i="2" s="1"/>
  <c r="C23" i="2"/>
  <c r="C33" i="2" s="1"/>
  <c r="D16" i="2"/>
  <c r="C16" i="2"/>
  <c r="D5" i="1"/>
  <c r="E26" i="11" l="1"/>
  <c r="C103" i="13"/>
  <c r="C165" i="13" s="1"/>
  <c r="G19" i="4"/>
  <c r="C164" i="13"/>
  <c r="I9" i="7"/>
  <c r="I15" i="7" s="1"/>
  <c r="I17" i="7" s="1"/>
  <c r="A3" i="2"/>
  <c r="K19" i="11"/>
  <c r="K17" i="11" s="1"/>
  <c r="C17" i="12"/>
  <c r="K10" i="11"/>
  <c r="K9" i="11" s="1"/>
  <c r="A3" i="14" l="1"/>
  <c r="A3" i="11"/>
  <c r="A3" i="13"/>
  <c r="A3" i="10"/>
  <c r="A3" i="12"/>
  <c r="A3" i="8"/>
  <c r="A3" i="7"/>
  <c r="K26" i="11"/>
  <c r="C25" i="12"/>
  <c r="I25" i="12" s="1"/>
  <c r="I17" i="12"/>
  <c r="A3" i="3"/>
  <c r="A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Dorin Marcoci</author>
  </authors>
  <commentList>
    <comment ref="B4" authorId="0" shapeId="0" xr:uid="{00000000-0006-0000-0000-000001000000}">
      <text>
        <r>
          <rPr>
            <sz val="9"/>
            <color rgb="FF000000"/>
            <rFont val="Tahoma"/>
          </rPr>
          <t>În format zz.ll.aaaa
Exemplu: 01.12.2010</t>
        </r>
      </text>
    </comment>
    <comment ref="D4" authorId="0" shapeId="0" xr:uid="{00000000-0006-0000-0000-000002000000}">
      <text>
        <r>
          <rPr>
            <sz val="9"/>
            <color rgb="FF000000"/>
            <rFont val="Tahoma"/>
          </rPr>
          <t>În format zz.ll.aaaa
Exemplu: 01.12.2010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Dorin Marcoci</author>
  </authors>
  <commentList>
    <comment ref="E26" authorId="0" shapeId="0" xr:uid="{00000000-0006-0000-0A00-000001000000}">
      <text>
        <r>
          <rPr>
            <sz val="9"/>
            <color rgb="FF000000"/>
            <rFont val="Tahoma"/>
          </rPr>
          <t>Egal cu suma (rd.050 col.3 + rd.050 col.4 + rd.050 col.5) din RL</t>
        </r>
      </text>
    </comment>
    <comment ref="H26" authorId="0" shapeId="0" xr:uid="{00000000-0006-0000-0A00-000002000000}">
      <text>
        <r>
          <rPr>
            <sz val="9"/>
            <color rgb="FF000000"/>
            <rFont val="Tahoma"/>
          </rPr>
          <t>Egal cu suma (rd.050 col.6 + rd.050 col.7 + rd.050 col.8) din RL</t>
        </r>
      </text>
    </comment>
    <comment ref="I26" authorId="0" shapeId="0" xr:uid="{00000000-0006-0000-0A00-000003000000}">
      <text>
        <r>
          <rPr>
            <sz val="9"/>
            <color rgb="FF000000"/>
            <rFont val="Tahoma"/>
          </rPr>
          <t>Egal cu rd.060 col.4 din PN</t>
        </r>
      </text>
    </comment>
    <comment ref="J26" authorId="0" shapeId="0" xr:uid="{00000000-0006-0000-0A00-000004000000}">
      <text>
        <r>
          <rPr>
            <sz val="9"/>
            <color rgb="FF000000"/>
            <rFont val="Tahoma"/>
          </rPr>
          <t>Egal cu rd.060 col.5 din PN</t>
        </r>
      </text>
    </comment>
    <comment ref="K26" authorId="0" shapeId="0" xr:uid="{00000000-0006-0000-0A00-000005000000}">
      <text>
        <r>
          <rPr>
            <sz val="9"/>
            <color rgb="FF000000"/>
            <rFont val="Tahoma"/>
          </rPr>
          <t>Egal cu rd.040 col.4 din BC</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Dorin Marcoci</author>
  </authors>
  <commentList>
    <comment ref="I8" authorId="0" shapeId="0" xr:uid="{00000000-0006-0000-0B00-000001000000}">
      <text>
        <r>
          <rPr>
            <sz val="9"/>
            <color rgb="FF000000"/>
            <rFont val="Tahoma"/>
          </rPr>
          <t>Egal cu suma (rd.010 col.4 + rd.020 col.4) din BC</t>
        </r>
      </text>
    </comment>
    <comment ref="I14" authorId="0" shapeId="0" xr:uid="{00000000-0006-0000-0B00-000002000000}">
      <text>
        <r>
          <rPr>
            <sz val="9"/>
            <color rgb="FF000000"/>
            <rFont val="Tahoma"/>
          </rPr>
          <t>Egal cu rd.040 col.4 din BC</t>
        </r>
      </text>
    </comment>
    <comment ref="I15" authorId="0" shapeId="0" xr:uid="{00000000-0006-0000-0B00-000003000000}">
      <text>
        <r>
          <rPr>
            <sz val="9"/>
            <color rgb="FF000000"/>
            <rFont val="Tahoma"/>
          </rPr>
          <t>Egal cu rd.050 col.4 din BC</t>
        </r>
      </text>
    </comment>
    <comment ref="I19" authorId="0" shapeId="0" xr:uid="{00000000-0006-0000-0B00-000004000000}">
      <text>
        <r>
          <rPr>
            <sz val="9"/>
            <color rgb="FF000000"/>
            <rFont val="Tahoma"/>
          </rPr>
          <t>Egal cu rd.100 col.4 din BC</t>
        </r>
      </text>
    </comment>
    <comment ref="I20" authorId="0" shapeId="0" xr:uid="{00000000-0006-0000-0B00-000005000000}">
      <text>
        <r>
          <rPr>
            <sz val="9"/>
            <color rgb="FF000000"/>
            <rFont val="Tahoma"/>
          </rPr>
          <t>Egal cu rd.110 col.4 din BC</t>
        </r>
      </text>
    </comment>
    <comment ref="I21" authorId="0" shapeId="0" xr:uid="{00000000-0006-0000-0B00-000006000000}">
      <text>
        <r>
          <rPr>
            <sz val="9"/>
            <color rgb="FF000000"/>
            <rFont val="Tahoma"/>
          </rPr>
          <t>Egal cu rd.120 col.4 din BC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Dorin Marcoci</author>
  </authors>
  <commentList>
    <comment ref="D8" authorId="0" shapeId="0" xr:uid="{00000000-0006-0000-0100-000001000000}">
      <text>
        <r>
          <rPr>
            <sz val="9"/>
            <color rgb="FF000000"/>
            <rFont val="Tahoma"/>
          </rPr>
          <t xml:space="preserve">Egal cu suma (rd.010 col.3 + rd.040 col.3) din BCD
</t>
        </r>
      </text>
    </comment>
    <comment ref="D9" authorId="0" shapeId="0" xr:uid="{00000000-0006-0000-0100-000002000000}">
      <text>
        <r>
          <rPr>
            <sz val="9"/>
            <color rgb="FF000000"/>
            <rFont val="Tahoma"/>
          </rPr>
          <t>Egal cu rd.070 col.3 din BCD</t>
        </r>
      </text>
    </comment>
    <comment ref="D10" authorId="0" shapeId="0" xr:uid="{00000000-0006-0000-0100-000003000000}">
      <text>
        <r>
          <rPr>
            <sz val="9"/>
            <color rgb="FF000000"/>
            <rFont val="Tahoma"/>
          </rPr>
          <t>Egal cu suma (rd.020 col.9 + rd.030 col.9 + rd.040 col.9 + rd.070 col.9) din RL</t>
        </r>
      </text>
    </comment>
    <comment ref="D13" authorId="0" shapeId="0" xr:uid="{00000000-0006-0000-0100-000004000000}">
      <text>
        <r>
          <rPr>
            <sz val="9"/>
            <color rgb="FF000000"/>
            <rFont val="Tahoma"/>
          </rPr>
          <t>Egal cu suma (rd.080 col.9 + rd.080 col.10) din PN*(-1)</t>
        </r>
      </text>
    </comment>
    <comment ref="C16" authorId="0" shapeId="0" xr:uid="{00000000-0006-0000-0100-000005000000}">
      <text>
        <r>
          <rPr>
            <sz val="9"/>
            <color rgb="FF000000"/>
            <rFont val="Tahoma"/>
          </rPr>
          <t>Egal cu TOTAL PASIVE rd.230 col.3</t>
        </r>
      </text>
    </comment>
    <comment ref="D16" authorId="0" shapeId="0" xr:uid="{00000000-0006-0000-0100-000006000000}">
      <text>
        <r>
          <rPr>
            <sz val="9"/>
            <color rgb="FF000000"/>
            <rFont val="Tahoma"/>
          </rPr>
          <t>Egal cu TOTAL PASIVE rd.230 col.4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Dorin Marcoci</author>
  </authors>
  <commentList>
    <comment ref="C8" authorId="0" shapeId="0" xr:uid="{00000000-0006-0000-0200-000001000000}">
      <text>
        <r>
          <rPr>
            <sz val="9"/>
            <color rgb="FF000000"/>
            <rFont val="Tahoma"/>
          </rPr>
          <t>Egal cu suma (rd.010 col.3 + rd.020 col.3) din PPD</t>
        </r>
      </text>
    </comment>
    <comment ref="D8" authorId="0" shapeId="0" xr:uid="{00000000-0006-0000-0200-000002000000}">
      <text>
        <r>
          <rPr>
            <sz val="9"/>
            <color rgb="FF000000"/>
            <rFont val="Tahoma"/>
          </rPr>
          <t>Egal cu suma (rd.010 col.4 + rd.020 col.4) din PPD</t>
        </r>
      </text>
    </comment>
    <comment ref="C9" authorId="0" shapeId="0" xr:uid="{00000000-0006-0000-0200-000003000000}">
      <text>
        <r>
          <rPr>
            <sz val="9"/>
            <color rgb="FF000000"/>
            <rFont val="Tahoma"/>
          </rPr>
          <t>Egal cu rd.030 col.3 din PPD</t>
        </r>
      </text>
    </comment>
    <comment ref="D9" authorId="0" shapeId="0" xr:uid="{00000000-0006-0000-0200-000004000000}">
      <text>
        <r>
          <rPr>
            <sz val="9"/>
            <color rgb="FF000000"/>
            <rFont val="Tahoma"/>
          </rPr>
          <t>Egal cu rd.030 col.4 din PPD</t>
        </r>
      </text>
    </comment>
    <comment ref="C10" authorId="0" shapeId="0" xr:uid="{00000000-0006-0000-0200-000005000000}">
      <text>
        <r>
          <rPr>
            <sz val="9"/>
            <color rgb="FF000000"/>
            <rFont val="Tahoma"/>
          </rPr>
          <t>Egal cu rd.040 col.3 din PPD</t>
        </r>
      </text>
    </comment>
    <comment ref="D10" authorId="0" shapeId="0" xr:uid="{00000000-0006-0000-0200-000006000000}">
      <text>
        <r>
          <rPr>
            <sz val="9"/>
            <color rgb="FF000000"/>
            <rFont val="Tahoma"/>
          </rPr>
          <t>Egal cu rd.040 col.4 din PPD</t>
        </r>
      </text>
    </comment>
    <comment ref="C12" authorId="0" shapeId="0" xr:uid="{00000000-0006-0000-0200-000007000000}">
      <text>
        <r>
          <rPr>
            <sz val="9"/>
            <color rgb="FF000000"/>
            <rFont val="Tahoma"/>
          </rPr>
          <t>Egal cu rd.050 col.3 din PPD</t>
        </r>
      </text>
    </comment>
    <comment ref="D12" authorId="0" shapeId="0" xr:uid="{00000000-0006-0000-0200-000008000000}">
      <text>
        <r>
          <rPr>
            <sz val="9"/>
            <color rgb="FF000000"/>
            <rFont val="Tahoma"/>
          </rPr>
          <t>Egal cu rd.050 col.4 din PPD</t>
        </r>
      </text>
    </comment>
    <comment ref="C13" authorId="0" shapeId="0" xr:uid="{00000000-0006-0000-0200-000009000000}">
      <text>
        <r>
          <rPr>
            <sz val="9"/>
            <color rgb="FF000000"/>
            <rFont val="Tahoma"/>
          </rPr>
          <t>Egal cu rd.060 col.3 din PPD</t>
        </r>
      </text>
    </comment>
    <comment ref="D13" authorId="0" shapeId="0" xr:uid="{00000000-0006-0000-0200-00000A000000}">
      <text>
        <r>
          <rPr>
            <sz val="9"/>
            <color rgb="FF000000"/>
            <rFont val="Tahoma"/>
          </rPr>
          <t>Egal cu rd.060 col.4 din PPD</t>
        </r>
      </text>
    </comment>
    <comment ref="C14" authorId="0" shapeId="0" xr:uid="{00000000-0006-0000-0200-00000B000000}">
      <text>
        <r>
          <rPr>
            <sz val="9"/>
            <color rgb="FF000000"/>
            <rFont val="Tahoma"/>
          </rPr>
          <t>Egal cu rd.070 col.3 din PPD</t>
        </r>
      </text>
    </comment>
    <comment ref="D14" authorId="0" shapeId="0" xr:uid="{00000000-0006-0000-0200-00000C000000}">
      <text>
        <r>
          <rPr>
            <sz val="9"/>
            <color rgb="FF000000"/>
            <rFont val="Tahoma"/>
          </rPr>
          <t>Egal cu rd.070 col.4 din PPD</t>
        </r>
      </text>
    </comment>
    <comment ref="C16" authorId="0" shapeId="0" xr:uid="{00000000-0006-0000-0200-00000D000000}">
      <text>
        <r>
          <rPr>
            <sz val="9"/>
            <color rgb="FF000000"/>
            <rFont val="Tahoma"/>
          </rPr>
          <t>Egal cu diferența (rd.080 col.3 + rd.090 col.3) din PPD</t>
        </r>
      </text>
    </comment>
    <comment ref="D16" authorId="0" shapeId="0" xr:uid="{00000000-0006-0000-0200-00000E000000}">
      <text>
        <r>
          <rPr>
            <sz val="9"/>
            <color rgb="FF000000"/>
            <rFont val="Tahoma"/>
          </rPr>
          <t>Egal cu diferența (rd.080 col.4 + rd.090 col.4) din PPD</t>
        </r>
      </text>
    </comment>
    <comment ref="D19" authorId="0" shapeId="0" xr:uid="{00000000-0006-0000-0200-00000F000000}">
      <text>
        <r>
          <rPr>
            <sz val="9"/>
            <color rgb="FF000000"/>
            <rFont val="Tahoma"/>
          </rPr>
          <t>Egal cu rd.190 col.4 din BC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Dorin Marcoci</author>
  </authors>
  <commentList>
    <comment ref="D10" authorId="0" shapeId="0" xr:uid="{00000000-0006-0000-0300-000001000000}">
      <text>
        <r>
          <rPr>
            <sz val="9"/>
            <color rgb="FF000000"/>
            <rFont val="Tahoma"/>
          </rPr>
          <t>Egal cu rd.150 col.3 din BC</t>
        </r>
      </text>
    </comment>
    <comment ref="G10" authorId="0" shapeId="0" xr:uid="{00000000-0006-0000-0300-000002000000}">
      <text>
        <r>
          <rPr>
            <sz val="9"/>
            <color rgb="FF000000"/>
            <rFont val="Tahoma"/>
          </rPr>
          <t>Egal cu rd.150 col.4 din BC</t>
        </r>
      </text>
    </comment>
    <comment ref="D12" authorId="0" shapeId="0" xr:uid="{00000000-0006-0000-0300-000003000000}">
      <text>
        <r>
          <rPr>
            <sz val="9"/>
            <color rgb="FF000000"/>
            <rFont val="Tahoma"/>
          </rPr>
          <t>Egal cu rd.160 col.3 din BC</t>
        </r>
      </text>
    </comment>
    <comment ref="G12" authorId="0" shapeId="0" xr:uid="{00000000-0006-0000-0300-000004000000}">
      <text>
        <r>
          <rPr>
            <sz val="9"/>
            <color rgb="FF000000"/>
            <rFont val="Tahoma"/>
          </rPr>
          <t>Egal cu rd.160 col.4 din BC</t>
        </r>
      </text>
    </comment>
    <comment ref="G13" authorId="0" shapeId="0" xr:uid="{00000000-0006-0000-0300-000005000000}">
      <text>
        <r>
          <rPr>
            <sz val="9"/>
            <color rgb="FF000000"/>
            <rFont val="Tahoma"/>
          </rPr>
          <t>Egal cu rd.170 col.4 din BC</t>
        </r>
      </text>
    </comment>
    <comment ref="D14" authorId="0" shapeId="0" xr:uid="{00000000-0006-0000-0300-000006000000}">
      <text>
        <r>
          <rPr>
            <sz val="9"/>
            <color rgb="FF000000"/>
            <rFont val="Tahoma"/>
          </rPr>
          <t>Egal cu rd.180 col.3 din BC</t>
        </r>
      </text>
    </comment>
    <comment ref="G14" authorId="0" shapeId="0" xr:uid="{00000000-0006-0000-0300-000007000000}">
      <text>
        <r>
          <rPr>
            <sz val="9"/>
            <color rgb="FF000000"/>
            <rFont val="Tahoma"/>
          </rPr>
          <t>Egal cu rd.180 col.4 din BC</t>
        </r>
      </text>
    </comment>
    <comment ref="G15" authorId="0" shapeId="0" xr:uid="{00000000-0006-0000-0300-000008000000}">
      <text>
        <r>
          <rPr>
            <sz val="9"/>
            <color rgb="FF000000"/>
            <rFont val="Tahoma"/>
          </rPr>
          <t>Egal cu rd.190 col.4 din BC</t>
        </r>
      </text>
    </comment>
    <comment ref="G16" authorId="0" shapeId="0" xr:uid="{00000000-0006-0000-0300-000009000000}">
      <text>
        <r>
          <rPr>
            <sz val="9"/>
            <color rgb="FF000000"/>
            <rFont val="Tahoma"/>
          </rPr>
          <t>Egal cu rd.200 col.4 din BC</t>
        </r>
      </text>
    </comment>
    <comment ref="D18" authorId="0" shapeId="0" xr:uid="{00000000-0006-0000-0300-00000A000000}">
      <text>
        <r>
          <rPr>
            <sz val="9"/>
            <color rgb="FF000000"/>
            <rFont val="Tahoma"/>
          </rPr>
          <t>Egal cu rd.210 col.3 din BC</t>
        </r>
      </text>
    </comment>
    <comment ref="G18" authorId="0" shapeId="0" xr:uid="{00000000-0006-0000-0300-00000B000000}">
      <text>
        <r>
          <rPr>
            <sz val="9"/>
            <color rgb="FF000000"/>
            <rFont val="Tahoma"/>
          </rPr>
          <t>Egal cu rd.210 col.4 din BC</t>
        </r>
      </text>
    </comment>
    <comment ref="D19" authorId="0" shapeId="0" xr:uid="{00000000-0006-0000-0300-00000C000000}">
      <text>
        <r>
          <rPr>
            <sz val="9"/>
            <color rgb="FF000000"/>
            <rFont val="Tahoma"/>
          </rPr>
          <t>Egal cu rd.220 col.3 din BC</t>
        </r>
      </text>
    </comment>
    <comment ref="G19" authorId="0" shapeId="0" xr:uid="{00000000-0006-0000-0300-00000D000000}">
      <text>
        <r>
          <rPr>
            <sz val="9"/>
            <color rgb="FF000000"/>
            <rFont val="Tahoma"/>
          </rPr>
          <t>Egal cu rd.220 col.4 din BC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Dorin Marcoci</author>
  </authors>
  <commentList>
    <comment ref="D39" authorId="0" shapeId="0" xr:uid="{00000000-0006-0000-0400-000001000000}">
      <text>
        <r>
          <rPr>
            <sz val="9"/>
            <color rgb="FF000000"/>
            <rFont val="Tahoma"/>
          </rPr>
          <t>Egal cu suma (rd.010 col.3 + rd.020 col.3) din BC</t>
        </r>
      </text>
    </comment>
    <comment ref="D40" authorId="0" shapeId="0" xr:uid="{00000000-0006-0000-0400-000002000000}">
      <text>
        <r>
          <rPr>
            <sz val="9"/>
            <color rgb="FF000000"/>
            <rFont val="Tahoma"/>
          </rPr>
          <t>Egal cu suma (rd.010 col.4 + rd.020 col.4) din BC</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Dorin Marcoci</author>
  </authors>
  <commentList>
    <comment ref="D24" authorId="0" shapeId="0" xr:uid="{00000000-0006-0000-0500-000001000000}">
      <text>
        <r>
          <rPr>
            <sz val="9"/>
            <color rgb="FF000000"/>
            <rFont val="Tahoma"/>
          </rPr>
          <t>Pe un contract</t>
        </r>
      </text>
    </comment>
    <comment ref="D28" authorId="1" shapeId="0" xr:uid="{00000000-0006-0000-0500-000002000000}">
      <text>
        <r>
          <rPr>
            <sz val="9"/>
            <color rgb="FF000000"/>
            <rFont val="Tahoma"/>
          </rPr>
          <t>Egal cu rd.051 col.6 din ECE</t>
        </r>
      </text>
    </comment>
    <comment ref="D31" authorId="1" shapeId="0" xr:uid="{00000000-0006-0000-0500-000003000000}">
      <text>
        <r>
          <rPr>
            <sz val="9"/>
            <color rgb="FF000000"/>
            <rFont val="Tahoma"/>
          </rPr>
          <t>Egal cu rd.052 col.6 din ECE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Dorin Marcoci</author>
  </authors>
  <commentList>
    <comment ref="C14" authorId="0" shapeId="0" xr:uid="{00000000-0006-0000-0600-000001000000}">
      <text>
        <r>
          <rPr>
            <sz val="9"/>
            <color rgb="FF000000"/>
            <rFont val="Tahoma"/>
          </rPr>
          <t>Egal cu rd.040 col.4 din BC</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Dorin Marcoci</author>
  </authors>
  <commentList>
    <comment ref="C19" authorId="0" shapeId="0" xr:uid="{00000000-0006-0000-0700-000001000000}">
      <text>
        <r>
          <rPr>
            <sz val="9"/>
            <color rgb="FF000000"/>
            <rFont val="Tahoma"/>
          </rPr>
          <t>Egal cu rd.070 col.4 din BC</t>
        </r>
      </text>
    </comment>
    <comment ref="C25" authorId="0" shapeId="0" xr:uid="{00000000-0006-0000-0700-000002000000}">
      <text>
        <r>
          <rPr>
            <sz val="9"/>
            <color rgb="FF000000"/>
            <rFont val="Tahoma"/>
          </rPr>
          <t>Se va indica cu semnul „-”</t>
        </r>
      </text>
    </comment>
    <comment ref="D25" authorId="0" shapeId="0" xr:uid="{00000000-0006-0000-0700-000003000000}">
      <text>
        <r>
          <rPr>
            <sz val="9"/>
            <color rgb="FF000000"/>
            <rFont val="Tahoma"/>
          </rPr>
          <t>Se va indica cu semnul „-”</t>
        </r>
      </text>
    </comment>
    <comment ref="C32" authorId="0" shapeId="0" xr:uid="{00000000-0006-0000-0700-000004000000}">
      <text>
        <r>
          <rPr>
            <sz val="9"/>
            <color rgb="FF000000"/>
            <rFont val="Tahoma"/>
          </rPr>
          <t>Se va indica cu semnul „-”</t>
        </r>
      </text>
    </comment>
    <comment ref="D32" authorId="0" shapeId="0" xr:uid="{00000000-0006-0000-0700-000005000000}">
      <text>
        <r>
          <rPr>
            <sz val="9"/>
            <color rgb="FF000000"/>
            <rFont val="Tahoma"/>
          </rPr>
          <t>Se va indica cu semnul „-”</t>
        </r>
      </text>
    </comment>
    <comment ref="C33" authorId="0" shapeId="0" xr:uid="{00000000-0006-0000-0700-000006000000}">
      <text>
        <r>
          <rPr>
            <sz val="9"/>
            <color rgb="FF000000"/>
            <rFont val="Tahoma"/>
          </rPr>
          <t>Egal cu rd.080 col.4 din BC</t>
        </r>
      </text>
    </comment>
    <comment ref="C43" authorId="0" shapeId="0" xr:uid="{00000000-0006-0000-0700-000007000000}">
      <text>
        <r>
          <rPr>
            <sz val="9"/>
            <color rgb="FF000000"/>
            <rFont val="Tahoma"/>
          </rPr>
          <t>Egal cu rd.130 col.4 din BC</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Dorin Marcoci</author>
  </authors>
  <commentList>
    <comment ref="C9" authorId="0" shapeId="0" xr:uid="{00000000-0006-0000-0C00-000001000000}">
      <text>
        <r>
          <rPr>
            <sz val="9"/>
            <color rgb="FF000000"/>
            <rFont val="Tahoma"/>
          </rPr>
          <t>Egal cu rd.010 col.3 din BCD</t>
        </r>
      </text>
    </comment>
    <comment ref="C11" authorId="0" shapeId="0" xr:uid="{00000000-0006-0000-0C00-000002000000}">
      <text>
        <r>
          <rPr>
            <sz val="9"/>
            <color rgb="FF000000"/>
            <rFont val="Tahoma"/>
          </rPr>
          <t>Egal cu rd.040 col.3 din BCD</t>
        </r>
      </text>
    </comment>
    <comment ref="C50" authorId="0" shapeId="0" xr:uid="{00000000-0006-0000-0C00-000003000000}">
      <text>
        <r>
          <rPr>
            <sz val="9"/>
            <color rgb="FF000000"/>
            <rFont val="Tahoma"/>
          </rPr>
          <t>Egal cu rd.030 col.9 din RL</t>
        </r>
      </text>
    </comment>
    <comment ref="C53" authorId="0" shapeId="0" xr:uid="{00000000-0006-0000-0C00-000004000000}">
      <text>
        <r>
          <rPr>
            <sz val="9"/>
            <color rgb="FF000000"/>
            <rFont val="Tahoma"/>
          </rPr>
          <t>Egal cu rd.040 col.4 din BC</t>
        </r>
      </text>
    </comment>
    <comment ref="C61" authorId="0" shapeId="0" xr:uid="{00000000-0006-0000-0C00-000005000000}">
      <text>
        <r>
          <rPr>
            <sz val="9"/>
            <color rgb="FF000000"/>
            <rFont val="Tahoma"/>
          </rPr>
          <t>Egal cu rd.050 col.4 din BC</t>
        </r>
      </text>
    </comment>
    <comment ref="C79" authorId="0" shapeId="0" xr:uid="{00000000-0006-0000-0C00-000006000000}">
      <text>
        <r>
          <rPr>
            <sz val="9"/>
            <color rgb="FF000000"/>
            <rFont val="Tahoma"/>
          </rPr>
          <t>Egal cu suma (rd.130 col.3 + rd.150 col.3) din BCD</t>
        </r>
      </text>
    </comment>
    <comment ref="C84" authorId="0" shapeId="0" xr:uid="{00000000-0006-0000-0C00-000007000000}">
      <text>
        <r>
          <rPr>
            <sz val="9"/>
            <color rgb="FF000000"/>
            <rFont val="Tahoma"/>
          </rPr>
          <t>Egal cu rd.040 col.9 din RL</t>
        </r>
      </text>
    </comment>
    <comment ref="C103" authorId="0" shapeId="0" xr:uid="{00000000-0006-0000-0C00-000008000000}">
      <text>
        <r>
          <rPr>
            <sz val="9"/>
            <color rgb="FF000000"/>
            <rFont val="Tahoma"/>
          </rPr>
          <t>Egal cu suma ((rd.090 col.4 din BC) + (rd.080 col.9 din PN + rd.080 col.10 din PN) + (rd.140col.3+rd.160col.3 din BCD)*-1)</t>
        </r>
      </text>
    </comment>
    <comment ref="C105" authorId="0" shapeId="0" xr:uid="{00000000-0006-0000-0C00-000009000000}">
      <text>
        <r>
          <rPr>
            <sz val="9"/>
            <color rgb="FF000000"/>
            <rFont val="Tahoma"/>
          </rPr>
          <t>Egal cu rd.100 col.4 din BC</t>
        </r>
      </text>
    </comment>
    <comment ref="C112" authorId="0" shapeId="0" xr:uid="{00000000-0006-0000-0C00-00000A000000}">
      <text>
        <r>
          <rPr>
            <sz val="9"/>
            <color rgb="FF000000"/>
            <rFont val="Tahoma"/>
          </rPr>
          <t>Egal cu rd.110 col.4 din BC</t>
        </r>
      </text>
    </comment>
    <comment ref="C150" authorId="0" shapeId="0" xr:uid="{00000000-0006-0000-0C00-00000B000000}">
      <text>
        <r>
          <rPr>
            <sz val="9"/>
            <color rgb="FF000000"/>
            <rFont val="Tahoma"/>
          </rPr>
          <t>Egal cu suma (rd.080 col.9 + rd.080 col.10) din PN</t>
        </r>
      </text>
    </comment>
    <comment ref="C152" authorId="0" shapeId="0" xr:uid="{00000000-0006-0000-0C00-00000C000000}">
      <text>
        <r>
          <rPr>
            <sz val="9"/>
            <color rgb="FF000000"/>
            <rFont val="Tahoma"/>
          </rPr>
          <t>Egal cu suma ((rd.140col.3+rd.160col.3 din BCD)*-1)</t>
        </r>
      </text>
    </comment>
    <comment ref="C156" authorId="0" shapeId="0" xr:uid="{00000000-0006-0000-0C00-00000D000000}">
      <text>
        <r>
          <rPr>
            <sz val="9"/>
            <color rgb="FF000000"/>
            <rFont val="Tahoma"/>
          </rPr>
          <t>Egal cu rd.150 col.4 din BC</t>
        </r>
      </text>
    </comment>
    <comment ref="C157" authorId="0" shapeId="0" xr:uid="{00000000-0006-0000-0C00-00000E000000}">
      <text>
        <r>
          <rPr>
            <sz val="9"/>
            <color rgb="FF000000"/>
            <rFont val="Tahoma"/>
          </rPr>
          <t>Egal cu rd.160 col.4 din BC</t>
        </r>
      </text>
    </comment>
    <comment ref="C158" authorId="0" shapeId="0" xr:uid="{00000000-0006-0000-0C00-00000F000000}">
      <text>
        <r>
          <rPr>
            <sz val="9"/>
            <color rgb="FF000000"/>
            <rFont val="Tahoma"/>
          </rPr>
          <t>Egal cu rd.170 col.4 din BC</t>
        </r>
      </text>
    </comment>
    <comment ref="C159" authorId="0" shapeId="0" xr:uid="{00000000-0006-0000-0C00-000010000000}">
      <text>
        <r>
          <rPr>
            <sz val="9"/>
            <color rgb="FF000000"/>
            <rFont val="Tahoma"/>
          </rPr>
          <t>Egal cu rd.180 col.4 din BC</t>
        </r>
      </text>
    </comment>
    <comment ref="C160" authorId="0" shapeId="0" xr:uid="{00000000-0006-0000-0C00-000011000000}">
      <text>
        <r>
          <rPr>
            <sz val="9"/>
            <color rgb="FF000000"/>
            <rFont val="Tahoma"/>
          </rPr>
          <t>Egal cu rd.190 col.4 din BC</t>
        </r>
      </text>
    </comment>
    <comment ref="C161" authorId="0" shapeId="0" xr:uid="{00000000-0006-0000-0C00-000012000000}">
      <text>
        <r>
          <rPr>
            <sz val="9"/>
            <color rgb="FF000000"/>
            <rFont val="Tahoma"/>
          </rPr>
          <t>Egal cu rd.200 col.4 din BC</t>
        </r>
      </text>
    </comment>
    <comment ref="C162" authorId="0" shapeId="0" xr:uid="{00000000-0006-0000-0C00-000013000000}">
      <text>
        <r>
          <rPr>
            <sz val="9"/>
            <color rgb="FF000000"/>
            <rFont val="Tahoma"/>
          </rPr>
          <t>Egal cu rd.210 col.4 din BC</t>
        </r>
      </text>
    </comment>
    <comment ref="C165" authorId="0" shapeId="0" xr:uid="{00000000-0006-0000-0C00-000014000000}">
      <text>
        <r>
          <rPr>
            <sz val="9"/>
            <color rgb="FF000000"/>
            <rFont val="Tahoma"/>
          </rPr>
          <t>Diferența dintre TOTAL ACTIVE ȘI TOTAL DATORII trebuie să fie egală cu „0”</t>
        </r>
      </text>
    </comment>
  </commentList>
</comments>
</file>

<file path=xl/sharedStrings.xml><?xml version="1.0" encoding="utf-8"?>
<sst xmlns="http://schemas.openxmlformats.org/spreadsheetml/2006/main" count="946" uniqueCount="592">
  <si>
    <t>AEIT</t>
  </si>
  <si>
    <t>Versiunea</t>
  </si>
  <si>
    <t>1N</t>
  </si>
  <si>
    <t>Timestamp</t>
  </si>
  <si>
    <t>FOAIA DE TITLU</t>
  </si>
  <si>
    <t>Perioada de acoperire de la</t>
  </si>
  <si>
    <t>pînă la</t>
  </si>
  <si>
    <t>Coduri</t>
  </si>
  <si>
    <t>Unitatea (asociația)</t>
  </si>
  <si>
    <t>AEÎ Rural Credit</t>
  </si>
  <si>
    <t>conform CUIO</t>
  </si>
  <si>
    <t>33823287</t>
  </si>
  <si>
    <t>Raionul (municipiul)</t>
  </si>
  <si>
    <t>Orhei</t>
  </si>
  <si>
    <t>conform CUTAM</t>
  </si>
  <si>
    <t>6401</t>
  </si>
  <si>
    <t>Activitatea principală</t>
  </si>
  <si>
    <t>alte activități de creditare</t>
  </si>
  <si>
    <t>conform CAEM</t>
  </si>
  <si>
    <t>6492</t>
  </si>
  <si>
    <t>Autoritatea de supraveghere</t>
  </si>
  <si>
    <t>BNM</t>
  </si>
  <si>
    <t>conform COCM</t>
  </si>
  <si>
    <t>07994</t>
  </si>
  <si>
    <t>Forma de proprietate</t>
  </si>
  <si>
    <t>privată</t>
  </si>
  <si>
    <t>conform CFP</t>
  </si>
  <si>
    <t>16</t>
  </si>
  <si>
    <t>Forma organizatorico-juridică</t>
  </si>
  <si>
    <t>AEÎ</t>
  </si>
  <si>
    <t>conform CFOJ</t>
  </si>
  <si>
    <t>720</t>
  </si>
  <si>
    <t xml:space="preserve">Unitatea de măsură </t>
  </si>
  <si>
    <t>lei</t>
  </si>
  <si>
    <t xml:space="preserve">Cod fiscal </t>
  </si>
  <si>
    <t>1003606150637</t>
  </si>
  <si>
    <t xml:space="preserve">Adresa </t>
  </si>
  <si>
    <t>or. Orhei,  str. V.Lupu, nr. 12, MD 3501</t>
  </si>
  <si>
    <t>Data prezentării</t>
  </si>
  <si>
    <t xml:space="preserve">Data primirii </t>
  </si>
  <si>
    <t>Numele, prenumele, telefonul contabilului-șef</t>
  </si>
  <si>
    <t>Racu Vera 023533265</t>
  </si>
  <si>
    <t>Termenul de prezentare</t>
  </si>
  <si>
    <t>Director executiv</t>
  </si>
  <si>
    <t>Galesco Victoria</t>
  </si>
  <si>
    <t xml:space="preserve">                                                                                                                                        Numele, prenumele                                                                          semnătura</t>
  </si>
  <si>
    <t>Contabil-şef</t>
  </si>
  <si>
    <t>Racu Vera</t>
  </si>
  <si>
    <t>Anexa nr. 1</t>
  </si>
  <si>
    <t>BILANŢUL</t>
  </si>
  <si>
    <t>Activ</t>
  </si>
  <si>
    <t>Cod rd.</t>
  </si>
  <si>
    <t>Sold la</t>
  </si>
  <si>
    <t>începutul perioadei de gestiune</t>
  </si>
  <si>
    <t>sfîrşitul perioadei de gestiune</t>
  </si>
  <si>
    <t>Numerar în casierie şi la conturi curente</t>
  </si>
  <si>
    <t>010</t>
  </si>
  <si>
    <t>Alte elemente de numerar</t>
  </si>
  <si>
    <t>Investiţii financiare</t>
  </si>
  <si>
    <t>Împrumuturi acordate</t>
  </si>
  <si>
    <t>Creanţe aferente dobînzilor</t>
  </si>
  <si>
    <t>Provizioane pentru împrumuturi acordate și dobînzi aferente</t>
  </si>
  <si>
    <t>Imobilizări necorporale și corporale</t>
  </si>
  <si>
    <t>070</t>
  </si>
  <si>
    <t xml:space="preserve">Alte active  </t>
  </si>
  <si>
    <t>080</t>
  </si>
  <si>
    <t>TOTAL ACTIVE (rd.010 + … + rd.080)</t>
  </si>
  <si>
    <t>090</t>
  </si>
  <si>
    <t>Pasiv</t>
  </si>
  <si>
    <t>DATORII</t>
  </si>
  <si>
    <t>Depuneri de economii</t>
  </si>
  <si>
    <t>100</t>
  </si>
  <si>
    <t>Credite şi împrumuturi primite</t>
  </si>
  <si>
    <t>110</t>
  </si>
  <si>
    <t>Datorii privind dobînzile</t>
  </si>
  <si>
    <t>120</t>
  </si>
  <si>
    <t>Alte datorii</t>
  </si>
  <si>
    <t>130</t>
  </si>
  <si>
    <t>Total datorii (rd.100 + … + rd.130)</t>
  </si>
  <si>
    <t>140</t>
  </si>
  <si>
    <t>CAPITAL PROPRIU</t>
  </si>
  <si>
    <t>Cote și capital nevărsat</t>
  </si>
  <si>
    <t>150</t>
  </si>
  <si>
    <t>Rezerve</t>
  </si>
  <si>
    <t>160</t>
  </si>
  <si>
    <t>Corecţii ale rezultatelor anilor precedenţi</t>
  </si>
  <si>
    <t>170</t>
  </si>
  <si>
    <t>x</t>
  </si>
  <si>
    <t>Profit nerepartizat (pierdere neacoperită) al anilor precedenţi</t>
  </si>
  <si>
    <t>180</t>
  </si>
  <si>
    <t>Profit net (pierdere netă) al perioadei de gestiune</t>
  </si>
  <si>
    <t>190</t>
  </si>
  <si>
    <t>Profit utilizat al perioadei de gestiune</t>
  </si>
  <si>
    <t>200</t>
  </si>
  <si>
    <t>Alte elemente de capital propriu</t>
  </si>
  <si>
    <t>210</t>
  </si>
  <si>
    <t>Total capital propriu (rd.150 + … + rd.210)</t>
  </si>
  <si>
    <t>220</t>
  </si>
  <si>
    <t>TOTAL PASIVE (rd.140 + rd.220)</t>
  </si>
  <si>
    <t>230</t>
  </si>
  <si>
    <t>Anexa nr. 2</t>
  </si>
  <si>
    <t>SITUAȚIA DE PROFIT ȘI PIERDERE</t>
  </si>
  <si>
    <t>Indicatori</t>
  </si>
  <si>
    <t>Perioada de gestiune</t>
  </si>
  <si>
    <t>precedentă</t>
  </si>
  <si>
    <t>curentă</t>
  </si>
  <si>
    <t>Venituri din dobînzi</t>
  </si>
  <si>
    <t>Cheltuieli privind dobînzile</t>
  </si>
  <si>
    <t>020</t>
  </si>
  <si>
    <t>Rezultatul net din constituirea şi decontarea provizioanelor</t>
  </si>
  <si>
    <t>030</t>
  </si>
  <si>
    <t>Profit brut (pierdere brută)
(rd.010-rd.020+rd.030)</t>
  </si>
  <si>
    <t>040</t>
  </si>
  <si>
    <t>Alte venituri din activitatea operaţională</t>
  </si>
  <si>
    <t>050</t>
  </si>
  <si>
    <t>Cheltuieli administrative</t>
  </si>
  <si>
    <t>060</t>
  </si>
  <si>
    <t>Alte cheltuieli din activitatea operaţională</t>
  </si>
  <si>
    <t>Rezultatul din activitatea operaţională: profit (pierdere),
(rd.040 + rd.050 - rd.060 - rd.070)</t>
  </si>
  <si>
    <t>Rezultatul din alte activităţi: profit (pierdere)</t>
  </si>
  <si>
    <t>Profit (pierdere) pînă la impozitare
(rd.080 + rd.090)</t>
  </si>
  <si>
    <t>Cheltuieli privind impozitul pe venit</t>
  </si>
  <si>
    <t>Profit net (pierdere netă) al perioadei de gestiune
(rd.100 - rd.110)</t>
  </si>
  <si>
    <t>Anexa nr. 3</t>
  </si>
  <si>
    <t xml:space="preserve">SITUAŢIA MODIFICĂRILOR CAPITALULUI PROPRIU </t>
  </si>
  <si>
    <t>Nr. d/o</t>
  </si>
  <si>
    <t>Cod. rd</t>
  </si>
  <si>
    <t>Sold la
începutul
perioadei de
gestiune</t>
  </si>
  <si>
    <t>Majorări</t>
  </si>
  <si>
    <t>Diminuări</t>
  </si>
  <si>
    <t>Sold la
sfîrșitul
perioadei de
gestiune</t>
  </si>
  <si>
    <t>1</t>
  </si>
  <si>
    <t>2</t>
  </si>
  <si>
    <t>3</t>
  </si>
  <si>
    <t>4</t>
  </si>
  <si>
    <t>5</t>
  </si>
  <si>
    <t>6</t>
  </si>
  <si>
    <t>7</t>
  </si>
  <si>
    <t>1.</t>
  </si>
  <si>
    <t xml:space="preserve">Cote </t>
  </si>
  <si>
    <t>Capital nevărsat</t>
  </si>
  <si>
    <t>Total cote și capital nevărsat (rd.010+rd.020)</t>
  </si>
  <si>
    <t>2.</t>
  </si>
  <si>
    <t>Rezerve şi profit nerepartizat (pierdere neacoperită)</t>
  </si>
  <si>
    <t>Total rezerve şi profit nerepartizat (pierdere neacoperită) (rd.040+rd.050+rd.060+rd.070+rd.80)</t>
  </si>
  <si>
    <t>3.</t>
  </si>
  <si>
    <t>4.</t>
  </si>
  <si>
    <t>Total capital propriu (rd.030+rd.090+rd.100)</t>
  </si>
  <si>
    <t>Anexa nr. 4</t>
  </si>
  <si>
    <t>SITUAȚIA FLUXURILOR DE NUMERAR</t>
  </si>
  <si>
    <t>Cod rînd</t>
  </si>
  <si>
    <t>1. Fluxuri de numerar din activitatea operaţională</t>
  </si>
  <si>
    <r>
      <t xml:space="preserve">1.1 Fluxuri de numerar generate de venituri și cheltuieli operaționale:
</t>
    </r>
    <r>
      <rPr>
        <sz val="11"/>
        <color rgb="FF000000"/>
        <rFont val="Calibri"/>
      </rPr>
      <t>Dobînzi încasate</t>
    </r>
  </si>
  <si>
    <t>Dobînzi plătite</t>
  </si>
  <si>
    <t>Încasări din rambursarea împrumuturilor şi stingerea creanţelor decontate anterior</t>
  </si>
  <si>
    <t>Plăţi către angajaţi şi organe de asigurare socială şi medicală</t>
  </si>
  <si>
    <t>Plata impozitului pe venit</t>
  </si>
  <si>
    <t>Alte încasări</t>
  </si>
  <si>
    <t>Alte plăţi</t>
  </si>
  <si>
    <r>
      <t xml:space="preserve">Total flux net </t>
    </r>
    <r>
      <rPr>
        <b/>
        <sz val="11"/>
        <color rgb="FF000000"/>
        <rFont val="Calibri"/>
      </rPr>
      <t>(rd.010 - rd.020 + rd.030 - rd.040 - rd.050 + rd.060 - rd.070)</t>
    </r>
  </si>
  <si>
    <r>
      <t xml:space="preserve">1.2 Fluxuri de numerar din majorarea (diminuarea) activelor
</t>
    </r>
    <r>
      <rPr>
        <sz val="11"/>
        <color rgb="FF000000"/>
        <rFont val="Calibri"/>
      </rPr>
      <t>Încasări din rambursarea împrumuturilor acordate</t>
    </r>
  </si>
  <si>
    <t>Încasări din rambursarea depozitelor bancare și a investițiilor în fondul de lichidități</t>
  </si>
  <si>
    <t>Plăţi privind acordarea împrumuturilor</t>
  </si>
  <si>
    <t>Plăţi în depozitele bancare și în fondul de lichidități</t>
  </si>
  <si>
    <t>Încasări (plăţi) aferente altor active circulante</t>
  </si>
  <si>
    <t>Total fluxuri de numerar din majorarea (diminuarea) activelor (rd.090+rd.100-rd.110-rd.120+rd.130)</t>
  </si>
  <si>
    <r>
      <t xml:space="preserve">1.3 Fluxuri de numerar din majorarea (diminuarea) obligaţiilor
</t>
    </r>
    <r>
      <rPr>
        <sz val="11"/>
        <color rgb="FF000000"/>
        <rFont val="Calibri"/>
      </rPr>
      <t>Încasări ale depunerilor de economii</t>
    </r>
  </si>
  <si>
    <t>Încasări sub formă de credite și împrumuturi primite</t>
  </si>
  <si>
    <t>Plăți privind rambursarea depunerilor de economii</t>
  </si>
  <si>
    <t>Plăți privind rambursarea creditelor și împrumuturilor primite</t>
  </si>
  <si>
    <t>Încasări (plăţi) aferente altor obligaţii</t>
  </si>
  <si>
    <t>Total fluxuri de numerar din majorarea (diminuarea) obligaţiilor (rd.150+rd.160-rd.170-rd.180+rd.190)</t>
  </si>
  <si>
    <r>
      <t>Fluxul net de numerar din activitatea operaţională (</t>
    </r>
    <r>
      <rPr>
        <b/>
        <u/>
        <sz val="11"/>
        <color rgb="FF000000"/>
        <rFont val="Calibri"/>
      </rPr>
      <t>+</t>
    </r>
    <r>
      <rPr>
        <b/>
        <sz val="11"/>
        <color rgb="FF000000"/>
        <rFont val="Calibri"/>
      </rPr>
      <t>rd.080</t>
    </r>
    <r>
      <rPr>
        <b/>
        <u/>
        <sz val="11"/>
        <color rgb="FF000000"/>
        <rFont val="Calibri"/>
      </rPr>
      <t>+</t>
    </r>
    <r>
      <rPr>
        <b/>
        <sz val="11"/>
        <color rgb="FF000000"/>
        <rFont val="Calibri"/>
      </rPr>
      <t>rd.140</t>
    </r>
    <r>
      <rPr>
        <b/>
        <u/>
        <sz val="11"/>
        <color rgb="FF000000"/>
        <rFont val="Calibri"/>
      </rPr>
      <t>+</t>
    </r>
    <r>
      <rPr>
        <b/>
        <sz val="11"/>
        <color rgb="FF000000"/>
        <rFont val="Calibri"/>
      </rPr>
      <t>rd.200)</t>
    </r>
  </si>
  <si>
    <t>2. Fluxuri de numerar din activitățile de investiții și financiară</t>
  </si>
  <si>
    <t>Încasări din vînzarea valorilor mobiliare</t>
  </si>
  <si>
    <t>Dividende incasate</t>
  </si>
  <si>
    <t>Plăţi privind procurarea valorilor mobiliare</t>
  </si>
  <si>
    <t>240</t>
  </si>
  <si>
    <t>Încasări (plăţi) aferente operațiunilor de capital</t>
  </si>
  <si>
    <t>250</t>
  </si>
  <si>
    <t>Alte încasări (plăţi) din activitatea de investiții și financiară</t>
  </si>
  <si>
    <t>260</t>
  </si>
  <si>
    <r>
      <t>Fluxul net de numerar din activitățile de investiții și financiară (rd.220+rd.230-rd.240</t>
    </r>
    <r>
      <rPr>
        <b/>
        <u/>
        <sz val="11"/>
        <color rgb="FF000000"/>
        <rFont val="Calibri"/>
      </rPr>
      <t>+</t>
    </r>
    <r>
      <rPr>
        <b/>
        <sz val="11"/>
        <color rgb="FF000000"/>
        <rFont val="Calibri"/>
      </rPr>
      <t>rd.250</t>
    </r>
    <r>
      <rPr>
        <b/>
        <u/>
        <sz val="11"/>
        <color rgb="FF000000"/>
        <rFont val="Calibri"/>
      </rPr>
      <t>+</t>
    </r>
    <r>
      <rPr>
        <b/>
        <sz val="11"/>
        <color rgb="FF000000"/>
        <rFont val="Calibri"/>
      </rPr>
      <t>rd.260)</t>
    </r>
  </si>
  <si>
    <t>270</t>
  </si>
  <si>
    <r>
      <t>Fluxul net de numerar total (</t>
    </r>
    <r>
      <rPr>
        <b/>
        <u/>
        <sz val="11"/>
        <color rgb="FF000000"/>
        <rFont val="Calibri"/>
      </rPr>
      <t>+</t>
    </r>
    <r>
      <rPr>
        <b/>
        <sz val="11"/>
        <color rgb="FF000000"/>
        <rFont val="Calibri"/>
      </rPr>
      <t>rd.210</t>
    </r>
    <r>
      <rPr>
        <b/>
        <u/>
        <sz val="11"/>
        <color rgb="FF000000"/>
        <rFont val="Calibri"/>
      </rPr>
      <t>+</t>
    </r>
    <r>
      <rPr>
        <b/>
        <sz val="11"/>
        <color rgb="FF000000"/>
        <rFont val="Calibri"/>
      </rPr>
      <t>rd.270)</t>
    </r>
  </si>
  <si>
    <t>280</t>
  </si>
  <si>
    <t>Diferenţe de curs valutar și de sumă</t>
  </si>
  <si>
    <t>290</t>
  </si>
  <si>
    <t>Sold de numerar la începutul perioadei de gestiune</t>
  </si>
  <si>
    <t>300</t>
  </si>
  <si>
    <r>
      <t>Sold de numerar la sfîrşitul perioadei de gestiune (</t>
    </r>
    <r>
      <rPr>
        <b/>
        <u/>
        <sz val="11"/>
        <color rgb="FF000000"/>
        <rFont val="Calibri"/>
      </rPr>
      <t>+</t>
    </r>
    <r>
      <rPr>
        <b/>
        <sz val="11"/>
        <color rgb="FF000000"/>
        <rFont val="Calibri"/>
      </rPr>
      <t>rd.280</t>
    </r>
    <r>
      <rPr>
        <b/>
        <u/>
        <sz val="11"/>
        <color rgb="FF000000"/>
        <rFont val="Calibri"/>
      </rPr>
      <t>+</t>
    </r>
    <r>
      <rPr>
        <b/>
        <sz val="11"/>
        <color rgb="FF000000"/>
        <rFont val="Calibri"/>
      </rPr>
      <t>rd.290+rd.300)</t>
    </r>
  </si>
  <si>
    <t>310</t>
  </si>
  <si>
    <t>Anexa nr. 5.1</t>
  </si>
  <si>
    <t>DATE GENERALE</t>
  </si>
  <si>
    <t>1. Certificat de înregistrare a asociației eliberat de Camera Înregistrării de Stat</t>
  </si>
  <si>
    <t>Număr de înregistrare</t>
  </si>
  <si>
    <t>Data înregistrării</t>
  </si>
  <si>
    <t>Seria</t>
  </si>
  <si>
    <t>MD</t>
  </si>
  <si>
    <t>Număr</t>
  </si>
  <si>
    <t>80384</t>
  </si>
  <si>
    <t>2. Licenţa în vigoare:                                                  Număr</t>
  </si>
  <si>
    <t>000927</t>
  </si>
  <si>
    <t>Data eliberării:</t>
  </si>
  <si>
    <t>Termen de valabilitate, ani</t>
  </si>
  <si>
    <t>nelimitat</t>
  </si>
  <si>
    <t>Tipul de activitate:</t>
  </si>
  <si>
    <t>AEÎ categoria B</t>
  </si>
  <si>
    <t>Organul care a eliberat licenţa:</t>
  </si>
  <si>
    <t>3. Numărul mediu scriptic al personalului în perioada de gestiune, persoane, inclusiv:</t>
  </si>
  <si>
    <t>1) personal administrativ, persoane</t>
  </si>
  <si>
    <t>4. Numărul personalului la</t>
  </si>
  <si>
    <t>5. Remunerarea personalului entităţii în perioada de gestiune, lei</t>
  </si>
  <si>
    <t>6. Remunerarea membrilor organelor de administrare, de conducere şi supraveghere şi alte angajamente apărute sau asumate în legătură cu pensiile membrilor actuali sau ale foştilor membri ai acestor organe, pe categorii, lei</t>
  </si>
  <si>
    <t>7. Avansurile şi împrumuturile acordate membrilor organelor specificate la pct.6, lei</t>
  </si>
  <si>
    <t xml:space="preserve"> inclusiv rambursate, lei</t>
  </si>
  <si>
    <t>8.</t>
  </si>
  <si>
    <t>Numărul membrilor asociaţiei, total</t>
  </si>
  <si>
    <t>Persoane</t>
  </si>
  <si>
    <t xml:space="preserve">        inclusiv femei</t>
  </si>
  <si>
    <t>Numărul beneficiarilor de împrumut, total</t>
  </si>
  <si>
    <t>Numărul depunătorilor de economii, total</t>
  </si>
  <si>
    <t>Suma  maximală a împrumutului acordat unui beneficiar:</t>
  </si>
  <si>
    <t xml:space="preserve">        a) garantat</t>
  </si>
  <si>
    <t>Lei</t>
  </si>
  <si>
    <t xml:space="preserve">        b) negarantat</t>
  </si>
  <si>
    <t>Valoarea activelor înregistrate în calitate de gaj:</t>
  </si>
  <si>
    <t xml:space="preserve">        a) valoarea de gaj</t>
  </si>
  <si>
    <t xml:space="preserve">        b) valoarea de bilanţ</t>
  </si>
  <si>
    <t>Valoarea activelor primite în calitate de gaj:</t>
  </si>
  <si>
    <t>9. Valută străină disponibilă, recalculată în monedă naţională a Republicii Moldova - total lei, inclusiv (lei, denumirea și codul valutei)</t>
  </si>
  <si>
    <t xml:space="preserve">        1) Leu moldovenesc, 498</t>
  </si>
  <si>
    <t xml:space="preserve">        2) Euro, 978</t>
  </si>
  <si>
    <t xml:space="preserve">        3) Dolar SUA, 840</t>
  </si>
  <si>
    <t xml:space="preserve">        4) Alte valute</t>
  </si>
  <si>
    <t>10. Numerar legat - total, lei</t>
  </si>
  <si>
    <t>11. Număr de filiale</t>
  </si>
  <si>
    <t>Anexa nr. 5.2</t>
  </si>
  <si>
    <t>CLASIFICAREA ÎMPRUMUTURILOR ACORDATE ŞI A DOBÎNZILOR AFERENTE PENTRU CONSTITUIREA PROVIZIOANELOR</t>
  </si>
  <si>
    <t>Categoria împrumutului/dobânzii</t>
  </si>
  <si>
    <t>Suma</t>
  </si>
  <si>
    <t>Cota  defalcărilor pentru constituirea provizionului, (%)</t>
  </si>
  <si>
    <t>Suma provizionului</t>
  </si>
  <si>
    <t>Împrumuturi</t>
  </si>
  <si>
    <t>inclusiv:</t>
  </si>
  <si>
    <t>Dobînzi</t>
  </si>
  <si>
    <t>Împrumut</t>
  </si>
  <si>
    <t>garantate</t>
  </si>
  <si>
    <t>negarantate</t>
  </si>
  <si>
    <t>9=3*7</t>
  </si>
  <si>
    <t>10=6*8</t>
  </si>
  <si>
    <t>Standarde</t>
  </si>
  <si>
    <t>Supravegheate</t>
  </si>
  <si>
    <t>Substandarde</t>
  </si>
  <si>
    <t>Dubioase</t>
  </si>
  <si>
    <t>Compromise</t>
  </si>
  <si>
    <t>Total</t>
  </si>
  <si>
    <t>Total suma provizionului calculat</t>
  </si>
  <si>
    <t>Suma efectiv constituită a provizionului</t>
  </si>
  <si>
    <t>Surplus (deficit) al provizioanelor</t>
  </si>
  <si>
    <t>Anexa nr. 5.3</t>
  </si>
  <si>
    <t>PREZENTAREA UNOR ELEMENTE CONTABILE BILANȚIERE</t>
  </si>
  <si>
    <t>La finele perioadei de gestiune</t>
  </si>
  <si>
    <t>inclusiv pe termen lung</t>
  </si>
  <si>
    <t>Numerar în casierie, total (rd.020 + rd.030)</t>
  </si>
  <si>
    <t xml:space="preserve">         în monedă naţională</t>
  </si>
  <si>
    <t xml:space="preserve">         în valută străină</t>
  </si>
  <si>
    <t>Numerar în conturi curente, total (rd.050 + rd.060)</t>
  </si>
  <si>
    <t>Alte elemente de numerar, total (rd.080 + ... + rd.110)</t>
  </si>
  <si>
    <t xml:space="preserve">         în carduri bancare</t>
  </si>
  <si>
    <t xml:space="preserve">         numerar la alte conturi bancare</t>
  </si>
  <si>
    <t xml:space="preserve">         transferuri de numerar în expediţie</t>
  </si>
  <si>
    <t xml:space="preserve">         documente bănești și alte elemente de numerar</t>
  </si>
  <si>
    <t>Imobilizări necorporale și corporale, total
(rd.130 + rd.140 + rd.150+ … + rd.160)</t>
  </si>
  <si>
    <t>Imobilizări necorporale, total (rd.131 + ... + rd.134)</t>
  </si>
  <si>
    <t xml:space="preserve">         licenţe de activitate</t>
  </si>
  <si>
    <t xml:space="preserve">         programe informatice</t>
  </si>
  <si>
    <t xml:space="preserve">         imobilizări necorporale primite în gestiune economică</t>
  </si>
  <si>
    <t xml:space="preserve">         alte imobilizări necorporale</t>
  </si>
  <si>
    <t>Amortizarea și deprecierea imobilizărilor necorporale</t>
  </si>
  <si>
    <t>Imobilizări corporale, total (rd.151 + ... + rd.155)</t>
  </si>
  <si>
    <t xml:space="preserve">         clădiri</t>
  </si>
  <si>
    <t xml:space="preserve">         mijloace de transport</t>
  </si>
  <si>
    <t xml:space="preserve">         tehnică de calcul</t>
  </si>
  <si>
    <t xml:space="preserve">         mijloace fixe primite în leasing financiar</t>
  </si>
  <si>
    <t xml:space="preserve">         alte imobilizări corporale</t>
  </si>
  <si>
    <t>Amortizarea și deprecierea imobilizărilor corporale</t>
  </si>
  <si>
    <t>Alte active, total (rd.180 + ... + rd.260)</t>
  </si>
  <si>
    <t>Materiale</t>
  </si>
  <si>
    <t>Obiecte de mică valoare şi scurtă durată, net</t>
  </si>
  <si>
    <t>Creanțe comerciale și avansuri  acordate</t>
  </si>
  <si>
    <t>Creanţe ale personalului</t>
  </si>
  <si>
    <t>Creanţe ale bugetului</t>
  </si>
  <si>
    <t>Creanţe ale părţilor afiliate</t>
  </si>
  <si>
    <t>Creanţe preliminate</t>
  </si>
  <si>
    <t>Cheltuieli anticipate</t>
  </si>
  <si>
    <t>Altele</t>
  </si>
  <si>
    <t>Alte datorii, total (rd.310 + ... + rd.400)</t>
  </si>
  <si>
    <t>Datorii comerciale și avansuri primite</t>
  </si>
  <si>
    <t>Datorii față de personal privind retribuirea muncii</t>
  </si>
  <si>
    <t>Datorii faţă de personal privind alte operaţii</t>
  </si>
  <si>
    <t>Datorii privind asigurările sociale şi medicale</t>
  </si>
  <si>
    <t>Datorii faţă de buget</t>
  </si>
  <si>
    <t>Venituri anticipate</t>
  </si>
  <si>
    <t>Datorii faţă de proprietari</t>
  </si>
  <si>
    <t>Finanţări şi încasări cu destinaţie specială</t>
  </si>
  <si>
    <t>Datorii preliminate</t>
  </si>
  <si>
    <t>Anexa nr. 5.4</t>
  </si>
  <si>
    <t>ANEXĂ LA SITUAȚIA DE PROFIT ȘI PIERDERE</t>
  </si>
  <si>
    <t>Venituri din dobînzi aferente împrumuturilor acordate (rd.011+rd.012)</t>
  </si>
  <si>
    <t>pe termen lung</t>
  </si>
  <si>
    <t>pe termen scurt</t>
  </si>
  <si>
    <t>Alte venituri din dobînzi, total (rd.021+rd.022+rd.023+rd.024)</t>
  </si>
  <si>
    <t>investițiile în fondul de lichidități</t>
  </si>
  <si>
    <t>depozitele bancare</t>
  </si>
  <si>
    <t>alte investiții financiare</t>
  </si>
  <si>
    <t>comisioane aferente acordării împrumuturilor</t>
  </si>
  <si>
    <t>Cheltuieli privind dobînzile (rd.031+rd.033)</t>
  </si>
  <si>
    <t>calculate la depunerile de economii</t>
  </si>
  <si>
    <t>calculate la împrumuturile/creditele primite</t>
  </si>
  <si>
    <t>comisioanele aferente împrumuturilor şi/sau creditelor primite</t>
  </si>
  <si>
    <t>Rezultatul net din constituirea şi decontarea provizioanelor (rd.041-rd.042)</t>
  </si>
  <si>
    <t>venituri din decontarea provizioanelor</t>
  </si>
  <si>
    <t>cheltuieli din constituirea provizioanelor</t>
  </si>
  <si>
    <t>Alte venituri din activitatea operaţională, total (rd.051+rd.052+rd.053+rd.054)</t>
  </si>
  <si>
    <t>servicii de intermediere în asigurări</t>
  </si>
  <si>
    <t>dobînzi de întîrziere și penalităţi</t>
  </si>
  <si>
    <t>alte operații</t>
  </si>
  <si>
    <t>Cheltuieli administrative, total (rd.061+...+rd.068)</t>
  </si>
  <si>
    <t>cu personalul</t>
  </si>
  <si>
    <t>amortizarea si intretinerea  imobilizărilor corporale și necorporale</t>
  </si>
  <si>
    <t>impozite, taxe şi plăţi, cu excepţia impozitului pe venit</t>
  </si>
  <si>
    <t>comisioane plătite</t>
  </si>
  <si>
    <t>de deplasare</t>
  </si>
  <si>
    <t>servicii de consultanţă şi audit</t>
  </si>
  <si>
    <t>leasingul operațional</t>
  </si>
  <si>
    <t>altele</t>
  </si>
  <si>
    <t>Alte cheltuieli ale activității operaţionale, total (rd.071+rd.072)</t>
  </si>
  <si>
    <t>sub forma de penalităţi</t>
  </si>
  <si>
    <t>sub altă formă</t>
  </si>
  <si>
    <t>Venituri din alte activități, total (rd.081+...+rd.086)</t>
  </si>
  <si>
    <t>dividende spre încasare sau încasate și/sau participații în alte entități</t>
  </si>
  <si>
    <t>transmiterea dreptului la folosirea activelor imobilizate și ieșirea lor</t>
  </si>
  <si>
    <t>diferențe favorabile de curs valutar și de sumă</t>
  </si>
  <si>
    <t>donații, sponsorizări, subvenții și din intrarea activelor cu titlu gratuit</t>
  </si>
  <si>
    <t>compensații pentru acoperirea pierderilor excepționale</t>
  </si>
  <si>
    <t>Cheltuieli din alte activități , total (rd.091+...+rd.095)</t>
  </si>
  <si>
    <t>ieșirile altor active</t>
  </si>
  <si>
    <t>diferențele nefavorabile de curs valutar și de sumă</t>
  </si>
  <si>
    <t>acordarea donațiilor, sponsorizărilor și subvențiilor</t>
  </si>
  <si>
    <t>cheltuielile apărute ca rezultat al evenimentelor excepționale</t>
  </si>
  <si>
    <t>Anexa nr. 5.5</t>
  </si>
  <si>
    <t>NOTĂ INFORMATIVĂ PRIVIND ELEMENTELE CONTABILE EXRABILANŢIERE</t>
  </si>
  <si>
    <t>INDICATORI</t>
  </si>
  <si>
    <t>Sold la începutul perioadei de gestiune</t>
  </si>
  <si>
    <t>Intrări /
majorări</t>
  </si>
  <si>
    <t>Ieşiri / 
 micşorări</t>
  </si>
  <si>
    <t>Sold la sfîrşitul perioadei de gestiune</t>
  </si>
  <si>
    <t>6=3+4-5</t>
  </si>
  <si>
    <t>Imobilizări corporale primite în leasing operaţional</t>
  </si>
  <si>
    <t>Imobilizări corporale transmise în leasing financiar</t>
  </si>
  <si>
    <t>Creanțe și investiții financiare compromise,  decontate, total (rd.031+…+rd.035), total:</t>
  </si>
  <si>
    <t>împrumuturi decontate</t>
  </si>
  <si>
    <t>031</t>
  </si>
  <si>
    <t>dobânzi calculate decontate</t>
  </si>
  <si>
    <t>032</t>
  </si>
  <si>
    <t>dobânzi de întîrziere calculate la împrumuturile decontate</t>
  </si>
  <si>
    <t>033</t>
  </si>
  <si>
    <t>penalităţi calculate la dobînzile calculate la împrumuturile decontate</t>
  </si>
  <si>
    <t>034</t>
  </si>
  <si>
    <t>alte investiții financiare decontate</t>
  </si>
  <si>
    <t>035</t>
  </si>
  <si>
    <t>Creanțe și obligații contingente, total (rd.041+…+rd.045):</t>
  </si>
  <si>
    <t>creanţe contingente aferente primirii depunerilor de economii</t>
  </si>
  <si>
    <t>041</t>
  </si>
  <si>
    <t>creanţe contingente aferente primirii împrumuturilor</t>
  </si>
  <si>
    <t>042</t>
  </si>
  <si>
    <t>obligaţii contingente aferente acordării împrumuturilor</t>
  </si>
  <si>
    <t>043</t>
  </si>
  <si>
    <t>angajamentele irevocabile privind prelungirea termenului de rambursare a împrumutului</t>
  </si>
  <si>
    <t>044</t>
  </si>
  <si>
    <t>alte contingențe ce poartă caracter condițional</t>
  </si>
  <si>
    <t>045</t>
  </si>
  <si>
    <t>Garanții acordate și primite, total (rd.051+…+rd.053):</t>
  </si>
  <si>
    <t>garantarea datoriilor şi plăţilor primite</t>
  </si>
  <si>
    <t>051</t>
  </si>
  <si>
    <t>garantarea datoriilor şi plăţilor acordate</t>
  </si>
  <si>
    <t>052</t>
  </si>
  <si>
    <t>garanţii şi cauţiuni emise</t>
  </si>
  <si>
    <t>053</t>
  </si>
  <si>
    <t>Alte mijloace şi datorii reflectate în conturile extrabilanţiere, total (rd.061+rd.062):</t>
  </si>
  <si>
    <t>bunuri primite în posesiune</t>
  </si>
  <si>
    <t>061</t>
  </si>
  <si>
    <t>alte mijloace şi datorii</t>
  </si>
  <si>
    <t>062</t>
  </si>
  <si>
    <t>Anexa nr. 5.6</t>
  </si>
  <si>
    <t>CLASIFICAREA ÎMPRUMUTURILOR ACORDATE PE DIRECȚII DE UTILIZARE</t>
  </si>
  <si>
    <t>Denumirea indicatorilor</t>
  </si>
  <si>
    <t>Împrumuturi acordate pe termen scurt</t>
  </si>
  <si>
    <t>Total,
pe termen scurt</t>
  </si>
  <si>
    <t>Împrumuturi acordate pe termen lung</t>
  </si>
  <si>
    <t>Total,
pe termen lung</t>
  </si>
  <si>
    <t>Total împrumuturi acordate</t>
  </si>
  <si>
    <t>5=3+4</t>
  </si>
  <si>
    <t>8=6+7</t>
  </si>
  <si>
    <t>9=3+6</t>
  </si>
  <si>
    <t>10=4+7</t>
  </si>
  <si>
    <t>11=5+8</t>
  </si>
  <si>
    <t>Împrumuturi acordate persoanelor juridice:</t>
  </si>
  <si>
    <t>În agricultură</t>
  </si>
  <si>
    <t>011</t>
  </si>
  <si>
    <t>În procesarea primară și industria alimentară</t>
  </si>
  <si>
    <t>012</t>
  </si>
  <si>
    <t>Pentru procurarea sau construcția imobilelor</t>
  </si>
  <si>
    <t>013</t>
  </si>
  <si>
    <t>Pentru comerț</t>
  </si>
  <si>
    <t>014</t>
  </si>
  <si>
    <t>Pentru prestarea serviciilor</t>
  </si>
  <si>
    <t>015</t>
  </si>
  <si>
    <t>Pentru consum</t>
  </si>
  <si>
    <t>016</t>
  </si>
  <si>
    <t>Alte scopuri</t>
  </si>
  <si>
    <t>017</t>
  </si>
  <si>
    <t>Împrumuturi acordate persoanelor fizice:</t>
  </si>
  <si>
    <t>021</t>
  </si>
  <si>
    <t>022</t>
  </si>
  <si>
    <t>023</t>
  </si>
  <si>
    <t>024</t>
  </si>
  <si>
    <t>025</t>
  </si>
  <si>
    <t>026</t>
  </si>
  <si>
    <t>027</t>
  </si>
  <si>
    <t>Anexa 5.7</t>
  </si>
  <si>
    <t>EXPUNEREA LA RISCUL DE LICHIDITATE</t>
  </si>
  <si>
    <t>Pînă la 1 lună</t>
  </si>
  <si>
    <t>De la 1 lună pînă la 3 luni</t>
  </si>
  <si>
    <t>De la 3 luni pînă la 1 an</t>
  </si>
  <si>
    <t>De la 1 an pînă la 3 ani</t>
  </si>
  <si>
    <t>De la 3 ani pînă la 5 ani</t>
  </si>
  <si>
    <t>Peste 5 ani</t>
  </si>
  <si>
    <t>Numerar și echivalente de numerar</t>
  </si>
  <si>
    <t>Valori mobiliare de stat</t>
  </si>
  <si>
    <t>Depozite bancare</t>
  </si>
  <si>
    <t>Investiții în fondul de lichidități, inclusiv:</t>
  </si>
  <si>
    <t xml:space="preserve">      fondul depunerilor de economii</t>
  </si>
  <si>
    <t xml:space="preserve">      fondul excesului de lichidităţi</t>
  </si>
  <si>
    <t>Creanțe privind dobânzile calculate</t>
  </si>
  <si>
    <t>Alte investiții financiare</t>
  </si>
  <si>
    <t>Total active financiare</t>
  </si>
  <si>
    <t>Depuneri de economii primite</t>
  </si>
  <si>
    <t>Credite bancare şi împrumuturi primite</t>
  </si>
  <si>
    <t xml:space="preserve"> Datorii privind dobînzile</t>
  </si>
  <si>
    <t>Alte datorii financiare</t>
  </si>
  <si>
    <t>Total datorii financiare</t>
  </si>
  <si>
    <t>Diferența netă de lichiditate</t>
  </si>
  <si>
    <t>Anexa nr. 5.8</t>
  </si>
  <si>
    <t>RAPORTUL PRIVIND CLASIFICAREA ACTIVELOR ȘI PASIVELOR PE SECTOARE INSTITUȚIONALE</t>
  </si>
  <si>
    <t xml:space="preserve">  </t>
  </si>
  <si>
    <t>Denumirea AEÎ</t>
  </si>
  <si>
    <t>Soldul la finele perioadei de gestiune</t>
  </si>
  <si>
    <t>ACTIVE</t>
  </si>
  <si>
    <t>NUMERAR</t>
  </si>
  <si>
    <t xml:space="preserve">    în monedă națională (MN)</t>
  </si>
  <si>
    <t>CONTURI CURENTE</t>
  </si>
  <si>
    <t>Bănci și alte instituții financiare (MN)</t>
  </si>
  <si>
    <t xml:space="preserve">    în valută străină (VS)</t>
  </si>
  <si>
    <t>Bănci și alte instituții financiare (VS)</t>
  </si>
  <si>
    <t>VALORI MOBILIARE DE STAT, ACȚIUNI, COTE DE PARTICIPAȚIE ȘI ALTE  INVESTIȚII FINANCIARE</t>
  </si>
  <si>
    <t>VALORI MOBILIARE DE STAT</t>
  </si>
  <si>
    <t>Bănci și alte instituții financiare</t>
  </si>
  <si>
    <t>Mediul financiar nebancar</t>
  </si>
  <si>
    <t>Organele administrației publice centrale</t>
  </si>
  <si>
    <t>Organele administrației publice locale</t>
  </si>
  <si>
    <t>Societăți comerciale nefinanciare cu capital majoritar public</t>
  </si>
  <si>
    <t>Societăți comerciale nefinanciare cu capital majoritar privat</t>
  </si>
  <si>
    <t>ACȚIUNI, COTE DE PARTICIPAȚIE ȘI ALTE INVESTIȚII FINANCIARE</t>
  </si>
  <si>
    <t>MODIFICAREA VALORII VALORILOR MOBILIARE</t>
  </si>
  <si>
    <t>DEPOZITE BANCARE</t>
  </si>
  <si>
    <t>ÎMPRUMUTURI ACORDATE</t>
  </si>
  <si>
    <t>Alte sectoare rezidente</t>
  </si>
  <si>
    <t>CREANȚE AFERENTE DOBÎNZILOR</t>
  </si>
  <si>
    <t xml:space="preserve">   Dobînzi la împrumuturi acordate</t>
  </si>
  <si>
    <t xml:space="preserve">   Dobânzi la depozite</t>
  </si>
  <si>
    <t>Dobânzi la valori mobiliare (dobânzi și dividende)</t>
  </si>
  <si>
    <t xml:space="preserve">Bănci și alte instituții financiare </t>
  </si>
  <si>
    <t xml:space="preserve">Organele administrației publice locale </t>
  </si>
  <si>
    <t xml:space="preserve">Societăți comerciale nefinanciare cu capital majoritar public </t>
  </si>
  <si>
    <t xml:space="preserve">Societăți comerciale nefinanciare cu capital majoritar privat </t>
  </si>
  <si>
    <t>IMOBILIZĂRI NECORPORALE ȘI CORPORALE</t>
  </si>
  <si>
    <t>Alte active nefinanciare</t>
  </si>
  <si>
    <t>ALTE ACTIVE</t>
  </si>
  <si>
    <t>Alte instituții financiare (Fondul de Lichidități)</t>
  </si>
  <si>
    <t>Alte active</t>
  </si>
  <si>
    <t>Credit comercial și plăți în avans</t>
  </si>
  <si>
    <t xml:space="preserve">Organele administrației publice centrale </t>
  </si>
  <si>
    <t>Nerezidenți</t>
  </si>
  <si>
    <t>Conturi de decontare</t>
  </si>
  <si>
    <t xml:space="preserve">Mediul financiar nebancar </t>
  </si>
  <si>
    <t xml:space="preserve">Alte instituții nefinanciare </t>
  </si>
  <si>
    <t>Alte active - Rezidenți</t>
  </si>
  <si>
    <t>TOTAL ACTIVE</t>
  </si>
  <si>
    <t>OBLIGAȚIUNI</t>
  </si>
  <si>
    <t>DEPUNERI DE ECONOMII</t>
  </si>
  <si>
    <t>CREDITE BANCARE ȘI ÎMPRUMUTURI PRIMITE</t>
  </si>
  <si>
    <t>Alte instituții nefinanciare</t>
  </si>
  <si>
    <t xml:space="preserve">   în valută străină (VS)</t>
  </si>
  <si>
    <t>ALTE OBLIGAȚIUNI</t>
  </si>
  <si>
    <r>
      <t>Alte datorii și avansuri primite</t>
    </r>
    <r>
      <rPr>
        <b/>
        <i/>
        <sz val="11"/>
        <color rgb="FF000000"/>
        <rFont val="Calibri"/>
      </rPr>
      <t xml:space="preserve"> </t>
    </r>
  </si>
  <si>
    <t xml:space="preserve">Nerezidenți </t>
  </si>
  <si>
    <t>Provizioane pentru pierderi</t>
  </si>
  <si>
    <t>Provizioane pentru pierderi din împrumuturi acordate şi dobânzile aferente</t>
  </si>
  <si>
    <t>Provizioane pentru alte pierderi</t>
  </si>
  <si>
    <t>Deprecierea acumulată</t>
  </si>
  <si>
    <t>Ajustarea consolidată pentru sediul central şi filiale</t>
  </si>
  <si>
    <t>Alte sume către plată</t>
  </si>
  <si>
    <t>CAPITAL ȘI REZERVE</t>
  </si>
  <si>
    <t>Cote și capital suplimentar</t>
  </si>
  <si>
    <t>Corecții ale rezultatelor anilor precedenți</t>
  </si>
  <si>
    <t>Profit nerepartizat (pierdere neacoperită) al/a anilor precedenți</t>
  </si>
  <si>
    <t>Reevaluarea</t>
  </si>
  <si>
    <t>TOTAL DATORII</t>
  </si>
  <si>
    <t>Verificarea verticală a Activelor minus Datorii</t>
  </si>
  <si>
    <t>Anexa nr. 5.9</t>
  </si>
  <si>
    <t>RAPORTUL PRIVIND CLASIFICAREA ACTIVELOR ȘI OBLIGAȚIUNILOR FINANCIARE PE INSTITUȚII</t>
  </si>
  <si>
    <t>Instituția și/sau persoana fizică</t>
  </si>
  <si>
    <t>Valoarea</t>
  </si>
  <si>
    <t>MDL</t>
  </si>
  <si>
    <t>Euro</t>
  </si>
  <si>
    <t>USD</t>
  </si>
  <si>
    <t>Altă valută</t>
  </si>
  <si>
    <t>Cont curent</t>
  </si>
  <si>
    <t>CMTBMD2X</t>
  </si>
  <si>
    <t>„COMERŢBANK” S.A.</t>
  </si>
  <si>
    <t>VICBMD2X</t>
  </si>
  <si>
    <t>„VICTORIABANK” S.A.</t>
  </si>
  <si>
    <t>AGRNMD2X</t>
  </si>
  <si>
    <t>„MOLDOVA - AGROINDBANK” S.A.</t>
  </si>
  <si>
    <t>MOLDMD2X</t>
  </si>
  <si>
    <t>„Moldindconbank” S.A.</t>
  </si>
  <si>
    <t>ECBMMD2X</t>
  </si>
  <si>
    <t>„EuroCreditBank” S.A.</t>
  </si>
  <si>
    <t>FTMDMD2X</t>
  </si>
  <si>
    <t>„Banca de Finanţe şi Comerţ” S.A.</t>
  </si>
  <si>
    <t>ENEGMD22</t>
  </si>
  <si>
    <t>„ENERGBANK” S.A.</t>
  </si>
  <si>
    <t>PRCBMD22</t>
  </si>
  <si>
    <t>018</t>
  </si>
  <si>
    <t>„ProCredit Bank” S.A.</t>
  </si>
  <si>
    <t>RNCBMD2X</t>
  </si>
  <si>
    <t>019</t>
  </si>
  <si>
    <t>„Banca Comercială Română Chişinău„ S.A.</t>
  </si>
  <si>
    <t>EXMMMD22</t>
  </si>
  <si>
    <t>„EXIMBANK - Gruppo Veneto Banca” S.A.</t>
  </si>
  <si>
    <t>MOBBMD22</t>
  </si>
  <si>
    <t>„MOBIASBANCĂ - GSG” S.A.</t>
  </si>
  <si>
    <t>Depozit bancar</t>
  </si>
  <si>
    <t>101</t>
  </si>
  <si>
    <t>102</t>
  </si>
  <si>
    <t>103</t>
  </si>
  <si>
    <t>104</t>
  </si>
  <si>
    <t>105</t>
  </si>
  <si>
    <t>106</t>
  </si>
  <si>
    <t>107</t>
  </si>
  <si>
    <t>108</t>
  </si>
  <si>
    <t>109</t>
  </si>
  <si>
    <t>111</t>
  </si>
  <si>
    <t>Credite bancare primite de la băncile rezidente</t>
  </si>
  <si>
    <t>201</t>
  </si>
  <si>
    <t>202</t>
  </si>
  <si>
    <t>203</t>
  </si>
  <si>
    <t>204</t>
  </si>
  <si>
    <t>205</t>
  </si>
  <si>
    <t>206</t>
  </si>
  <si>
    <t>207</t>
  </si>
  <si>
    <t>208</t>
  </si>
  <si>
    <t>209</t>
  </si>
  <si>
    <t>211</t>
  </si>
  <si>
    <t>Împrumuturi primite de la persone juridice</t>
  </si>
  <si>
    <t>1008601001038</t>
  </si>
  <si>
    <t>301</t>
  </si>
  <si>
    <t>Proiectele Fondului Internaţional pentru Dezvoltare Agricolă (IFAD)</t>
  </si>
  <si>
    <t>1002600000283</t>
  </si>
  <si>
    <t>302</t>
  </si>
  <si>
    <t>"Corporația de Finanțare Rurală" S.A.</t>
  </si>
  <si>
    <t>1003600053518</t>
  </si>
  <si>
    <t>303</t>
  </si>
  <si>
    <t>"Microinvest" S.R.L.</t>
  </si>
  <si>
    <t>0000000000000</t>
  </si>
  <si>
    <t>399</t>
  </si>
  <si>
    <t>Alte persoane juridice</t>
  </si>
  <si>
    <t>Credite / împrumuturi primite prin instituțiile financiare participante</t>
  </si>
  <si>
    <t>400</t>
  </si>
  <si>
    <t>Din sursele IFAD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</si>
</sst>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_ ;[Red]\(#,##0\)"/>
    <numFmt numFmtId="165" formatCode="#,###;[Red]\(#,##0\)"/>
    <numFmt numFmtId="166" formatCode="#,##0;\(#,##0\)"/>
    <numFmt numFmtId="167" formatCode="000"/>
    <numFmt numFmtId="168" formatCode="_-* #,##0\ _l_e_i_-;\-* #,##0\ _l_e_i_-;_-* &quot;-&quot;??\ _l_e_i_-;_-@_-"/>
    <numFmt numFmtId="169" formatCode="_-* #,##0.00_р_._-;\-* #,##0.00_р_._-;_-* &quot;-&quot;??_р_._-;_-@_-"/>
    <numFmt numFmtId="170" formatCode="#,###;[Red]\(#,###\)"/>
    <numFmt numFmtId="171" formatCode="0_ ;\-0\ "/>
    <numFmt numFmtId="172" formatCode="#,##0%_ ;[Red]\(#,##0%\)"/>
    <numFmt numFmtId="173" formatCode="[$-418]d\ mmmm\ yyyy;@"/>
  </numFmts>
  <fonts count="24" x14ac:knownFonts="1">
    <font>
      <sz val="11"/>
      <color rgb="FF000000"/>
      <name val="Calibri"/>
      <scheme val="minor"/>
    </font>
    <font>
      <sz val="10"/>
      <color rgb="FF000000"/>
      <name val="Calibri"/>
      <scheme val="minor"/>
    </font>
    <font>
      <b/>
      <sz val="12"/>
      <color rgb="FF000000"/>
      <name val="Calibri"/>
      <scheme val="minor"/>
    </font>
    <font>
      <sz val="12"/>
      <color rgb="FF000000"/>
      <name val="Calibri"/>
      <scheme val="minor"/>
    </font>
    <font>
      <sz val="6"/>
      <color rgb="FF000000"/>
      <name val="Calibri"/>
      <scheme val="minor"/>
    </font>
    <font>
      <sz val="8"/>
      <color rgb="FFA6A6A6"/>
      <name val="Calibri"/>
      <scheme val="minor"/>
    </font>
    <font>
      <sz val="11"/>
      <color rgb="FFFFFFFF"/>
      <name val="Calibri"/>
      <scheme val="minor"/>
    </font>
    <font>
      <b/>
      <sz val="11"/>
      <color rgb="FF000000"/>
      <name val="Calibri"/>
      <scheme val="minor"/>
    </font>
    <font>
      <b/>
      <sz val="9"/>
      <color rgb="FF000000"/>
      <name val="Calibri"/>
      <scheme val="minor"/>
    </font>
    <font>
      <sz val="8"/>
      <color rgb="FF000000"/>
      <name val="Calibri"/>
      <scheme val="minor"/>
    </font>
    <font>
      <b/>
      <i/>
      <u/>
      <sz val="9"/>
      <color rgb="FF000000"/>
      <name val="Calibri"/>
      <scheme val="minor"/>
    </font>
    <font>
      <u/>
      <sz val="9"/>
      <color rgb="FF000000"/>
      <name val="Calibri"/>
      <scheme val="minor"/>
    </font>
    <font>
      <sz val="9"/>
      <color rgb="FF000000"/>
      <name val="Calibri"/>
      <scheme val="minor"/>
    </font>
    <font>
      <sz val="14"/>
      <color rgb="FF000000"/>
      <name val="Calibri"/>
      <scheme val="minor"/>
    </font>
    <font>
      <b/>
      <sz val="14"/>
      <color rgb="FF000000"/>
      <name val="Calibri"/>
      <scheme val="minor"/>
    </font>
    <font>
      <b/>
      <sz val="11"/>
      <color rgb="FFFFFFFF"/>
      <name val="Calibri"/>
      <scheme val="minor"/>
    </font>
    <font>
      <sz val="10"/>
      <color rgb="FFFFFFFF"/>
      <name val="Calibri"/>
      <scheme val="minor"/>
    </font>
    <font>
      <b/>
      <u/>
      <sz val="11"/>
      <color rgb="FF000000"/>
      <name val="Calibri"/>
      <scheme val="minor"/>
    </font>
    <font>
      <b/>
      <sz val="13"/>
      <color rgb="FF000000"/>
      <name val="Calibri"/>
      <scheme val="minor"/>
    </font>
    <font>
      <sz val="11"/>
      <color rgb="FF000000"/>
      <name val="Calibri"/>
    </font>
    <font>
      <b/>
      <sz val="11"/>
      <color rgb="FF000000"/>
      <name val="Calibri"/>
    </font>
    <font>
      <b/>
      <u/>
      <sz val="11"/>
      <color rgb="FF000000"/>
      <name val="Calibri"/>
    </font>
    <font>
      <b/>
      <i/>
      <sz val="11"/>
      <color rgb="FF000000"/>
      <name val="Calibri"/>
    </font>
    <font>
      <sz val="9"/>
      <color rgb="FF000000"/>
      <name val="Tahoma"/>
    </font>
  </fonts>
  <fills count="4">
    <fill>
      <patternFill patternType="none"/>
    </fill>
    <fill>
      <patternFill patternType="gray125"/>
    </fill>
    <fill>
      <patternFill patternType="solid">
        <fgColor rgb="FFFFFFCC"/>
        <bgColor rgb="FFFFFFFF"/>
      </patternFill>
    </fill>
    <fill>
      <patternFill patternType="solid">
        <fgColor rgb="FFFFFFFF"/>
        <bgColor rgb="FFFFFFFF"/>
      </patternFill>
    </fill>
  </fills>
  <borders count="53">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medium">
        <color rgb="FF000000"/>
      </left>
      <right/>
      <top/>
      <bottom/>
      <diagonal/>
    </border>
    <border>
      <left/>
      <right style="medium">
        <color rgb="FF000000"/>
      </right>
      <top/>
      <bottom/>
      <diagonal/>
    </border>
    <border>
      <left/>
      <right style="thin">
        <color rgb="FF000000"/>
      </right>
      <top/>
      <bottom/>
      <diagonal/>
    </border>
    <border>
      <left/>
      <right/>
      <top/>
      <bottom style="medium">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544">
    <xf numFmtId="0" fontId="0" fillId="0" borderId="0" xfId="0"/>
    <xf numFmtId="0" fontId="0" fillId="0" borderId="0" xfId="0"/>
    <xf numFmtId="0" fontId="1" fillId="0" borderId="0" xfId="0" applyFont="1" applyAlignment="1">
      <alignment horizontal="center" vertical="center"/>
    </xf>
    <xf numFmtId="1" fontId="1" fillId="0" borderId="0" xfId="0" applyNumberFormat="1" applyFont="1" applyAlignment="1">
      <alignment horizontal="center" vertical="center"/>
    </xf>
    <xf numFmtId="0" fontId="2" fillId="0" borderId="0" xfId="0" applyFont="1" applyAlignment="1">
      <alignment horizontal="center" vertical="center"/>
    </xf>
    <xf numFmtId="1" fontId="1" fillId="0" borderId="1" xfId="0" applyNumberFormat="1" applyFont="1" applyBorder="1" applyAlignment="1">
      <alignment horizontal="center" vertical="center" wrapText="1"/>
    </xf>
    <xf numFmtId="0" fontId="3" fillId="0" borderId="2" xfId="0" applyFont="1" applyBorder="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left" vertical="center" wrapText="1"/>
    </xf>
    <xf numFmtId="1" fontId="3" fillId="0" borderId="2" xfId="0" applyNumberFormat="1" applyFont="1" applyBorder="1" applyAlignment="1">
      <alignment vertical="center" wrapText="1"/>
    </xf>
    <xf numFmtId="0" fontId="3" fillId="0" borderId="0" xfId="0" applyFont="1" applyAlignment="1">
      <alignment horizontal="center" vertical="center"/>
    </xf>
    <xf numFmtId="1" fontId="3" fillId="0" borderId="3" xfId="0" applyNumberFormat="1" applyFont="1" applyBorder="1" applyAlignment="1">
      <alignment vertical="center" wrapText="1"/>
    </xf>
    <xf numFmtId="0" fontId="1" fillId="0" borderId="0" xfId="0" applyFont="1" applyAlignment="1">
      <alignment horizontal="center" vertical="center"/>
    </xf>
    <xf numFmtId="1" fontId="1" fillId="0" borderId="0" xfId="0" applyNumberFormat="1"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3" fillId="0" borderId="3" xfId="0" applyFont="1" applyBorder="1" applyAlignment="1">
      <alignment horizontal="left" vertical="center" wrapText="1"/>
    </xf>
    <xf numFmtId="0" fontId="5" fillId="0" borderId="0" xfId="0" applyFont="1" applyAlignment="1">
      <alignment horizontal="right" vertical="center"/>
    </xf>
    <xf numFmtId="1" fontId="5" fillId="0" borderId="0" xfId="0" applyNumberFormat="1" applyFont="1" applyAlignment="1">
      <alignment horizontal="right" vertical="center"/>
    </xf>
    <xf numFmtId="0" fontId="0" fillId="0" borderId="3" xfId="0" applyBorder="1" applyAlignment="1">
      <alignment horizontal="center"/>
    </xf>
    <xf numFmtId="0" fontId="0" fillId="0" borderId="1" xfId="0" applyBorder="1" applyAlignment="1">
      <alignment horizontal="left" vertical="center" wrapText="1"/>
    </xf>
    <xf numFmtId="164" fontId="0" fillId="2" borderId="1" xfId="0" applyNumberFormat="1" applyFill="1" applyBorder="1" applyAlignment="1" applyProtection="1">
      <alignment horizontal="left" vertical="center"/>
      <protection locked="0"/>
    </xf>
    <xf numFmtId="0" fontId="0" fillId="0" borderId="4" xfId="0" applyBorder="1" applyAlignment="1">
      <alignment horizontal="left" vertical="center" wrapText="1"/>
    </xf>
    <xf numFmtId="0" fontId="0" fillId="0" borderId="0" xfId="0"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left" vertical="center" wrapText="1"/>
    </xf>
    <xf numFmtId="14" fontId="0" fillId="2" borderId="1" xfId="0" applyNumberFormat="1" applyFill="1" applyBorder="1" applyAlignment="1" applyProtection="1">
      <alignment horizontal="left" vertical="center"/>
      <protection locked="0"/>
    </xf>
    <xf numFmtId="0" fontId="0" fillId="0" borderId="1" xfId="0" applyBorder="1" applyAlignment="1">
      <alignment vertical="center" wrapText="1"/>
    </xf>
    <xf numFmtId="0" fontId="0" fillId="0" borderId="2" xfId="0" applyBorder="1"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1" fontId="0" fillId="0" borderId="2" xfId="0" applyNumberFormat="1" applyBorder="1" applyAlignment="1">
      <alignment vertical="center" wrapText="1"/>
    </xf>
    <xf numFmtId="0" fontId="0" fillId="0" borderId="3" xfId="0" applyBorder="1" applyAlignment="1">
      <alignment vertical="center" wrapText="1"/>
    </xf>
    <xf numFmtId="0" fontId="0" fillId="0" borderId="3" xfId="0" applyBorder="1" applyAlignment="1">
      <alignment vertical="center"/>
    </xf>
    <xf numFmtId="0" fontId="0" fillId="0" borderId="3" xfId="0" applyBorder="1" applyAlignment="1">
      <alignment horizontal="left" vertical="center" wrapText="1"/>
    </xf>
    <xf numFmtId="0" fontId="6" fillId="0" borderId="0" xfId="0" applyFont="1" applyAlignment="1">
      <alignment horizontal="center" vertical="center"/>
    </xf>
    <xf numFmtId="165" fontId="7" fillId="0" borderId="6" xfId="0" applyNumberFormat="1" applyFont="1" applyBorder="1" applyAlignment="1">
      <alignment horizontal="center" vertical="center" wrapText="1"/>
    </xf>
    <xf numFmtId="0" fontId="7" fillId="0" borderId="7" xfId="0" applyFont="1" applyBorder="1" applyAlignment="1">
      <alignment horizontal="center" vertical="center" wrapText="1"/>
    </xf>
    <xf numFmtId="49" fontId="7" fillId="0" borderId="8" xfId="0" applyNumberFormat="1" applyFont="1" applyBorder="1" applyAlignment="1">
      <alignment horizontal="center" vertical="center" wrapText="1"/>
    </xf>
    <xf numFmtId="165" fontId="7" fillId="0" borderId="8" xfId="0" applyNumberFormat="1" applyFont="1" applyBorder="1" applyAlignment="1">
      <alignment horizontal="center" vertical="center" wrapText="1"/>
    </xf>
    <xf numFmtId="166" fontId="7" fillId="0" borderId="9" xfId="0" applyNumberFormat="1" applyFont="1" applyBorder="1" applyAlignment="1">
      <alignment horizontal="center" vertical="center" wrapText="1"/>
    </xf>
    <xf numFmtId="167" fontId="0" fillId="0" borderId="1" xfId="0" applyNumberFormat="1" applyBorder="1" applyAlignment="1">
      <alignment horizontal="center" vertical="center" wrapText="1"/>
    </xf>
    <xf numFmtId="164" fontId="0" fillId="0" borderId="1" xfId="0" applyNumberFormat="1" applyBorder="1" applyAlignment="1">
      <alignment horizontal="center" vertical="center"/>
    </xf>
    <xf numFmtId="164" fontId="0" fillId="0" borderId="10" xfId="0" applyNumberFormat="1" applyBorder="1" applyAlignment="1">
      <alignment horizontal="center" vertical="center"/>
    </xf>
    <xf numFmtId="49" fontId="0" fillId="0" borderId="1" xfId="0" applyNumberFormat="1" applyBorder="1" applyAlignment="1">
      <alignment horizontal="center" vertical="center" wrapText="1"/>
    </xf>
    <xf numFmtId="49" fontId="0" fillId="0" borderId="11" xfId="0" applyNumberFormat="1" applyBorder="1" applyAlignment="1">
      <alignment horizontal="center" vertical="center" wrapText="1"/>
    </xf>
    <xf numFmtId="49" fontId="7" fillId="0" borderId="12" xfId="0" applyNumberFormat="1" applyFont="1" applyBorder="1" applyAlignment="1">
      <alignment horizontal="center" vertical="center" wrapText="1"/>
    </xf>
    <xf numFmtId="49" fontId="0" fillId="0" borderId="8" xfId="0" applyNumberFormat="1" applyBorder="1" applyAlignment="1">
      <alignment horizontal="center" vertical="center" wrapText="1"/>
    </xf>
    <xf numFmtId="49" fontId="0" fillId="0" borderId="1" xfId="0" applyNumberFormat="1" applyBorder="1" applyAlignment="1">
      <alignment horizontal="center" vertical="center" wrapText="1"/>
    </xf>
    <xf numFmtId="49" fontId="7" fillId="0" borderId="13" xfId="0" applyNumberFormat="1" applyFont="1" applyBorder="1" applyAlignment="1">
      <alignment horizontal="center" vertical="center" wrapText="1"/>
    </xf>
    <xf numFmtId="0" fontId="0" fillId="0" borderId="0" xfId="0"/>
    <xf numFmtId="0" fontId="8" fillId="0" borderId="0" xfId="0" applyFont="1" applyAlignment="1">
      <alignment horizontal="center" vertical="center"/>
    </xf>
    <xf numFmtId="0" fontId="9" fillId="0" borderId="0" xfId="0" applyFont="1" applyAlignment="1">
      <alignment horizontal="center" vertical="top"/>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0" fillId="0" borderId="0" xfId="0" applyAlignment="1">
      <alignment vertical="center"/>
    </xf>
    <xf numFmtId="0" fontId="7" fillId="3" borderId="16" xfId="0" applyFont="1" applyFill="1" applyBorder="1" applyAlignment="1">
      <alignment horizontal="center" vertical="center" wrapText="1"/>
    </xf>
    <xf numFmtId="0" fontId="0" fillId="0" borderId="0" xfId="0" applyAlignment="1">
      <alignment horizontal="center" vertical="center"/>
    </xf>
    <xf numFmtId="164" fontId="0" fillId="0" borderId="1" xfId="0" applyNumberFormat="1" applyBorder="1" applyAlignment="1">
      <alignment horizontal="left" vertical="center"/>
    </xf>
    <xf numFmtId="0" fontId="0" fillId="0" borderId="0" xfId="0" applyAlignment="1">
      <alignment wrapText="1"/>
    </xf>
    <xf numFmtId="0" fontId="0" fillId="0" borderId="0" xfId="0"/>
    <xf numFmtId="166" fontId="0" fillId="0" borderId="0" xfId="0" applyNumberFormat="1" applyAlignment="1">
      <alignment horizontal="right"/>
    </xf>
    <xf numFmtId="166" fontId="7" fillId="0" borderId="13" xfId="0" applyNumberFormat="1" applyFont="1" applyBorder="1" applyAlignment="1">
      <alignment horizontal="center" vertical="center" wrapText="1"/>
    </xf>
    <xf numFmtId="166" fontId="7" fillId="0" borderId="17" xfId="0" applyNumberFormat="1" applyFont="1" applyBorder="1" applyAlignment="1">
      <alignment horizontal="center" vertical="center" wrapText="1"/>
    </xf>
    <xf numFmtId="0" fontId="0" fillId="0" borderId="18" xfId="0" applyBorder="1" applyAlignment="1">
      <alignment horizontal="left"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9" xfId="0" applyBorder="1" applyAlignment="1">
      <alignment horizontal="left" vertical="center" wrapText="1"/>
    </xf>
    <xf numFmtId="49" fontId="0" fillId="0" borderId="11" xfId="0" applyNumberFormat="1" applyBorder="1" applyAlignment="1">
      <alignment horizontal="center" vertical="center" wrapText="1"/>
    </xf>
    <xf numFmtId="0" fontId="0" fillId="0" borderId="7" xfId="0" applyBorder="1" applyAlignment="1">
      <alignment horizontal="left" vertical="center" wrapText="1"/>
    </xf>
    <xf numFmtId="49" fontId="0" fillId="0" borderId="8" xfId="0" applyNumberFormat="1" applyBorder="1" applyAlignment="1">
      <alignment horizontal="center" vertical="center" wrapText="1"/>
    </xf>
    <xf numFmtId="0" fontId="0" fillId="0" borderId="20" xfId="0" applyBorder="1" applyAlignment="1">
      <alignment horizontal="left" vertical="center" wrapText="1"/>
    </xf>
    <xf numFmtId="49" fontId="0" fillId="0" borderId="21" xfId="0" applyNumberFormat="1" applyBorder="1" applyAlignment="1">
      <alignment horizontal="center" vertical="center" wrapText="1"/>
    </xf>
    <xf numFmtId="0" fontId="10" fillId="0" borderId="0" xfId="0" applyFont="1" applyAlignment="1">
      <alignment wrapText="1"/>
    </xf>
    <xf numFmtId="0" fontId="8" fillId="0" borderId="0" xfId="0" applyFont="1" applyAlignment="1">
      <alignment wrapText="1"/>
    </xf>
    <xf numFmtId="166" fontId="11" fillId="0" borderId="0" xfId="0" applyNumberFormat="1" applyFont="1" applyAlignment="1">
      <alignment horizontal="right"/>
    </xf>
    <xf numFmtId="164" fontId="0" fillId="0" borderId="1" xfId="0" applyNumberFormat="1" applyBorder="1" applyAlignment="1">
      <alignment horizontal="center" vertical="center"/>
    </xf>
    <xf numFmtId="164" fontId="0" fillId="2" borderId="1" xfId="0" applyNumberFormat="1" applyFill="1" applyBorder="1" applyAlignment="1" applyProtection="1">
      <alignment horizontal="right" vertical="center"/>
      <protection locked="0"/>
    </xf>
    <xf numFmtId="164" fontId="0" fillId="2" borderId="10" xfId="0" applyNumberFormat="1" applyFill="1" applyBorder="1" applyAlignment="1" applyProtection="1">
      <alignment horizontal="right" vertical="center"/>
      <protection locked="0"/>
    </xf>
    <xf numFmtId="164" fontId="7" fillId="0" borderId="22" xfId="0" applyNumberFormat="1" applyFont="1" applyBorder="1" applyAlignment="1">
      <alignment horizontal="right" vertical="center"/>
    </xf>
    <xf numFmtId="164" fontId="7" fillId="0" borderId="23" xfId="0" applyNumberFormat="1" applyFont="1" applyBorder="1" applyAlignment="1">
      <alignment horizontal="right" vertical="center"/>
    </xf>
    <xf numFmtId="164" fontId="7" fillId="0" borderId="24" xfId="0" applyNumberFormat="1" applyFont="1" applyBorder="1" applyAlignment="1">
      <alignment horizontal="right" vertical="center"/>
    </xf>
    <xf numFmtId="166" fontId="11" fillId="0" borderId="0" xfId="0" applyNumberFormat="1" applyFont="1" applyAlignment="1">
      <alignment horizontal="right" vertical="center"/>
    </xf>
    <xf numFmtId="0" fontId="12" fillId="0" borderId="0" xfId="0" applyFont="1" applyAlignment="1">
      <alignment vertical="center"/>
    </xf>
    <xf numFmtId="0" fontId="0" fillId="0" borderId="18" xfId="0" applyBorder="1" applyAlignment="1">
      <alignment horizontal="left" vertical="center" wrapText="1"/>
    </xf>
    <xf numFmtId="0" fontId="0" fillId="0" borderId="19" xfId="0" applyBorder="1" applyAlignment="1">
      <alignment vertical="center" wrapText="1"/>
    </xf>
    <xf numFmtId="3" fontId="0" fillId="0" borderId="25" xfId="0" applyNumberFormat="1" applyBorder="1" applyAlignment="1">
      <alignment horizontal="right" vertical="center" wrapText="1"/>
    </xf>
    <xf numFmtId="168" fontId="0" fillId="0" borderId="9" xfId="0" applyNumberFormat="1" applyBorder="1" applyAlignment="1">
      <alignment horizontal="right" vertical="center" wrapText="1"/>
    </xf>
    <xf numFmtId="0" fontId="7" fillId="0" borderId="18" xfId="0" applyFont="1" applyBorder="1" applyAlignment="1">
      <alignment horizontal="center" vertical="center" wrapText="1"/>
    </xf>
    <xf numFmtId="3" fontId="0" fillId="0" borderId="26" xfId="0" applyNumberFormat="1" applyBorder="1" applyAlignment="1">
      <alignment horizontal="right" vertical="center" wrapText="1"/>
    </xf>
    <xf numFmtId="168" fontId="0" fillId="0" borderId="10" xfId="0" applyNumberFormat="1" applyBorder="1" applyAlignment="1">
      <alignment horizontal="right" vertical="center" wrapText="1"/>
    </xf>
    <xf numFmtId="0" fontId="0" fillId="0" borderId="19" xfId="0" applyBorder="1" applyAlignment="1">
      <alignment horizontal="left" vertical="center" wrapText="1"/>
    </xf>
    <xf numFmtId="169" fontId="0" fillId="0" borderId="25" xfId="0" applyNumberFormat="1" applyBorder="1" applyAlignment="1">
      <alignment horizontal="right" vertical="center" wrapText="1"/>
    </xf>
    <xf numFmtId="169" fontId="0" fillId="0" borderId="9" xfId="0" applyNumberFormat="1" applyBorder="1" applyAlignment="1">
      <alignment horizontal="right" vertical="center" wrapText="1"/>
    </xf>
    <xf numFmtId="0" fontId="0" fillId="0" borderId="0" xfId="0" applyAlignment="1">
      <alignment horizontal="right"/>
    </xf>
    <xf numFmtId="166" fontId="0" fillId="0" borderId="0" xfId="0" applyNumberFormat="1" applyAlignment="1">
      <alignment horizontal="right"/>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166" fontId="7" fillId="0" borderId="28" xfId="0" applyNumberFormat="1" applyFont="1" applyBorder="1" applyAlignment="1">
      <alignment horizontal="center" vertical="center" wrapText="1"/>
    </xf>
    <xf numFmtId="166" fontId="7" fillId="0" borderId="29" xfId="0" applyNumberFormat="1" applyFont="1" applyBorder="1" applyAlignment="1">
      <alignment horizontal="center" vertical="center" wrapText="1"/>
    </xf>
    <xf numFmtId="0" fontId="7" fillId="0" borderId="1" xfId="0" applyFont="1" applyBorder="1" applyAlignment="1">
      <alignment horizontal="center" wrapText="1"/>
    </xf>
    <xf numFmtId="0" fontId="7" fillId="0" borderId="1" xfId="0" applyFont="1" applyBorder="1" applyAlignment="1">
      <alignment horizontal="center" vertical="center" wrapText="1"/>
    </xf>
    <xf numFmtId="166" fontId="7" fillId="0" borderId="1" xfId="0" applyNumberFormat="1" applyFont="1" applyBorder="1" applyAlignment="1">
      <alignment horizontal="center" wrapText="1"/>
    </xf>
    <xf numFmtId="166" fontId="7" fillId="0" borderId="10" xfId="0" applyNumberFormat="1" applyFont="1" applyBorder="1" applyAlignment="1">
      <alignment horizontal="center" wrapText="1"/>
    </xf>
    <xf numFmtId="0" fontId="7" fillId="0" borderId="1" xfId="0" applyFont="1" applyBorder="1" applyAlignment="1">
      <alignment horizontal="left" vertical="center" wrapText="1"/>
    </xf>
    <xf numFmtId="0" fontId="0" fillId="0" borderId="18" xfId="0" applyBorder="1" applyAlignment="1">
      <alignment horizontal="center" vertical="center" wrapText="1"/>
    </xf>
    <xf numFmtId="0" fontId="0" fillId="0" borderId="1" xfId="0" applyBorder="1" applyAlignment="1">
      <alignment horizontal="left" vertical="center" wrapText="1"/>
    </xf>
    <xf numFmtId="0" fontId="0" fillId="0" borderId="18" xfId="0" applyBorder="1" applyAlignment="1">
      <alignment horizontal="center" vertical="center" wrapText="1"/>
    </xf>
    <xf numFmtId="0" fontId="0" fillId="0" borderId="1" xfId="0" applyBorder="1" applyAlignment="1">
      <alignment horizontal="left" vertical="center" wrapText="1"/>
    </xf>
    <xf numFmtId="0" fontId="7" fillId="0" borderId="18" xfId="0" applyFont="1" applyBorder="1" applyAlignment="1">
      <alignment vertical="center" wrapText="1"/>
    </xf>
    <xf numFmtId="49" fontId="7" fillId="0" borderId="1" xfId="0" applyNumberFormat="1" applyFont="1" applyBorder="1" applyAlignment="1">
      <alignment horizontal="center" vertical="center" wrapText="1"/>
    </xf>
    <xf numFmtId="0" fontId="0" fillId="0" borderId="1" xfId="0" applyBorder="1" applyAlignment="1">
      <alignment horizontal="left" wrapText="1"/>
    </xf>
    <xf numFmtId="0" fontId="0" fillId="0" borderId="1" xfId="0" applyBorder="1" applyAlignment="1">
      <alignment wrapText="1"/>
    </xf>
    <xf numFmtId="0" fontId="7" fillId="0" borderId="1" xfId="0" applyFont="1" applyBorder="1" applyAlignment="1">
      <alignment horizontal="left" wrapText="1"/>
    </xf>
    <xf numFmtId="0" fontId="7" fillId="0" borderId="30" xfId="0" applyFont="1" applyBorder="1" applyAlignment="1">
      <alignment horizontal="center" vertical="center" wrapText="1"/>
    </xf>
    <xf numFmtId="0" fontId="7" fillId="3" borderId="6" xfId="0" applyFont="1" applyFill="1" applyBorder="1" applyAlignment="1">
      <alignment horizontal="left" vertical="center" wrapText="1"/>
    </xf>
    <xf numFmtId="49" fontId="7" fillId="0" borderId="6" xfId="0" applyNumberFormat="1" applyFont="1" applyBorder="1" applyAlignment="1">
      <alignment horizontal="center" vertical="center" wrapText="1"/>
    </xf>
    <xf numFmtId="166" fontId="7" fillId="0" borderId="10" xfId="0" applyNumberFormat="1" applyFont="1" applyBorder="1" applyAlignment="1">
      <alignment horizontal="right" vertical="center" wrapText="1"/>
    </xf>
    <xf numFmtId="164" fontId="0" fillId="0" borderId="10" xfId="0" applyNumberFormat="1" applyBorder="1" applyAlignment="1">
      <alignment horizontal="right" vertical="center"/>
    </xf>
    <xf numFmtId="164" fontId="7" fillId="0" borderId="10" xfId="0" applyNumberFormat="1" applyFont="1" applyBorder="1" applyAlignment="1">
      <alignment horizontal="right" vertical="center"/>
    </xf>
    <xf numFmtId="164" fontId="7" fillId="0" borderId="1" xfId="0" applyNumberFormat="1" applyFont="1" applyBorder="1" applyAlignment="1">
      <alignment horizontal="right" vertical="center"/>
    </xf>
    <xf numFmtId="164" fontId="7" fillId="0" borderId="10" xfId="0" applyNumberFormat="1" applyFont="1" applyBorder="1" applyAlignment="1">
      <alignment horizontal="right" vertical="center"/>
    </xf>
    <xf numFmtId="164" fontId="7" fillId="0" borderId="6" xfId="0" applyNumberFormat="1" applyFont="1" applyBorder="1" applyAlignment="1">
      <alignment horizontal="right" vertical="center"/>
    </xf>
    <xf numFmtId="164" fontId="7" fillId="0" borderId="16" xfId="0" applyNumberFormat="1" applyFont="1" applyBorder="1" applyAlignment="1">
      <alignment horizontal="right" vertical="center"/>
    </xf>
    <xf numFmtId="166" fontId="11" fillId="0" borderId="0" xfId="0" applyNumberFormat="1" applyFont="1" applyAlignment="1">
      <alignment horizontal="right"/>
    </xf>
    <xf numFmtId="49" fontId="7" fillId="0" borderId="1" xfId="0" quotePrefix="1" applyNumberFormat="1" applyFont="1" applyBorder="1" applyAlignment="1">
      <alignment horizontal="center" vertical="center" wrapText="1"/>
    </xf>
    <xf numFmtId="164" fontId="7" fillId="0" borderId="26" xfId="0" applyNumberFormat="1" applyFont="1" applyBorder="1" applyAlignment="1">
      <alignment horizontal="right" vertical="center"/>
    </xf>
    <xf numFmtId="0" fontId="7" fillId="0" borderId="1"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8" xfId="0" applyFont="1" applyBorder="1" applyAlignment="1">
      <alignment horizontal="left" vertical="center" wrapText="1"/>
    </xf>
    <xf numFmtId="164" fontId="7" fillId="0" borderId="31" xfId="0" applyNumberFormat="1" applyFont="1" applyBorder="1" applyAlignment="1">
      <alignment horizontal="right" vertical="center"/>
    </xf>
    <xf numFmtId="0" fontId="7" fillId="0" borderId="15" xfId="0" applyFont="1" applyBorder="1" applyAlignment="1">
      <alignment horizontal="left" vertical="center" wrapText="1"/>
    </xf>
    <xf numFmtId="0" fontId="7" fillId="0" borderId="13" xfId="0" applyFont="1" applyBorder="1" applyAlignment="1">
      <alignment horizontal="center" vertical="center" wrapText="1"/>
    </xf>
    <xf numFmtId="164" fontId="7" fillId="0" borderId="32" xfId="0" applyNumberFormat="1" applyFont="1" applyBorder="1" applyAlignment="1">
      <alignment horizontal="right" vertical="center"/>
    </xf>
    <xf numFmtId="164" fontId="7" fillId="0" borderId="33" xfId="0" applyNumberFormat="1" applyFont="1" applyBorder="1" applyAlignment="1">
      <alignment horizontal="right" vertical="center"/>
    </xf>
    <xf numFmtId="0" fontId="12" fillId="0" borderId="0" xfId="0" applyFont="1"/>
    <xf numFmtId="0" fontId="13" fillId="0" borderId="0" xfId="0" applyFont="1"/>
    <xf numFmtId="0" fontId="0" fillId="0" borderId="0" xfId="0"/>
    <xf numFmtId="0" fontId="7" fillId="0" borderId="0" xfId="0" applyFont="1"/>
    <xf numFmtId="164" fontId="0" fillId="2" borderId="11" xfId="0" applyNumberFormat="1" applyFill="1" applyBorder="1" applyAlignment="1" applyProtection="1">
      <alignment horizontal="right" vertical="center"/>
      <protection locked="0"/>
    </xf>
    <xf numFmtId="164" fontId="0" fillId="2" borderId="34" xfId="0" applyNumberFormat="1" applyFill="1" applyBorder="1" applyAlignment="1" applyProtection="1">
      <alignment horizontal="right" vertical="center"/>
      <protection locked="0"/>
    </xf>
    <xf numFmtId="164" fontId="0" fillId="2" borderId="8" xfId="0" applyNumberFormat="1" applyFill="1" applyBorder="1" applyAlignment="1" applyProtection="1">
      <alignment horizontal="right" vertical="center"/>
      <protection locked="0"/>
    </xf>
    <xf numFmtId="164" fontId="0" fillId="2" borderId="9" xfId="0" applyNumberFormat="1" applyFill="1" applyBorder="1" applyAlignment="1" applyProtection="1">
      <alignment horizontal="right" vertical="center"/>
      <protection locked="0"/>
    </xf>
    <xf numFmtId="164" fontId="0" fillId="2" borderId="21" xfId="0" applyNumberFormat="1" applyFill="1" applyBorder="1" applyAlignment="1" applyProtection="1">
      <alignment horizontal="right" vertical="center"/>
      <protection locked="0"/>
    </xf>
    <xf numFmtId="164" fontId="0" fillId="2" borderId="35" xfId="0" applyNumberFormat="1" applyFill="1" applyBorder="1" applyAlignment="1" applyProtection="1">
      <alignment horizontal="right" vertical="center"/>
      <protection locked="0"/>
    </xf>
    <xf numFmtId="0" fontId="12" fillId="0" borderId="0" xfId="0" applyFont="1" applyAlignment="1">
      <alignment vertical="center"/>
    </xf>
    <xf numFmtId="0" fontId="12" fillId="0" borderId="0" xfId="0" applyFont="1"/>
    <xf numFmtId="0" fontId="14" fillId="0" borderId="0" xfId="0" applyFont="1"/>
    <xf numFmtId="0" fontId="0" fillId="0" borderId="0" xfId="0" applyAlignment="1">
      <alignment vertical="center"/>
    </xf>
    <xf numFmtId="0" fontId="0" fillId="0" borderId="0" xfId="0"/>
    <xf numFmtId="0" fontId="7" fillId="0" borderId="0" xfId="0" applyFont="1" applyAlignment="1">
      <alignment vertical="center"/>
    </xf>
    <xf numFmtId="166" fontId="0" fillId="0" borderId="1" xfId="0" applyNumberFormat="1" applyBorder="1" applyAlignment="1">
      <alignment horizontal="right" vertical="center" wrapText="1"/>
    </xf>
    <xf numFmtId="166" fontId="7" fillId="0" borderId="1" xfId="0" applyNumberFormat="1" applyFont="1" applyBorder="1" applyAlignment="1">
      <alignment horizontal="right" vertical="center" wrapText="1"/>
    </xf>
    <xf numFmtId="0" fontId="0" fillId="0" borderId="0" xfId="0"/>
    <xf numFmtId="0" fontId="0" fillId="0" borderId="0" xfId="0" applyAlignment="1">
      <alignment vertical="center"/>
    </xf>
    <xf numFmtId="0" fontId="0" fillId="0" borderId="0" xfId="0" applyAlignment="1">
      <alignment horizontal="right" vertical="center"/>
    </xf>
    <xf numFmtId="168" fontId="0" fillId="0" borderId="0" xfId="0" applyNumberFormat="1" applyAlignment="1">
      <alignment horizontal="center" vertical="center"/>
    </xf>
    <xf numFmtId="168" fontId="7" fillId="0" borderId="6" xfId="0" applyNumberFormat="1" applyFont="1" applyBorder="1" applyAlignment="1">
      <alignment horizontal="center" vertical="center" wrapText="1"/>
    </xf>
    <xf numFmtId="168" fontId="7" fillId="0" borderId="16" xfId="0" applyNumberFormat="1" applyFont="1" applyBorder="1" applyAlignment="1">
      <alignment horizontal="center" vertical="center" wrapText="1"/>
    </xf>
    <xf numFmtId="1" fontId="0" fillId="0" borderId="7" xfId="0" applyNumberFormat="1" applyBorder="1" applyAlignment="1">
      <alignment horizontal="center" vertical="center" wrapText="1"/>
    </xf>
    <xf numFmtId="1" fontId="0" fillId="0" borderId="8" xfId="0" applyNumberFormat="1" applyBorder="1" applyAlignment="1">
      <alignment horizontal="center" vertical="center" wrapText="1"/>
    </xf>
    <xf numFmtId="1" fontId="0" fillId="0" borderId="8" xfId="0" applyNumberFormat="1" applyBorder="1" applyAlignment="1">
      <alignment horizontal="center" vertical="center" wrapText="1"/>
    </xf>
    <xf numFmtId="1" fontId="0" fillId="0" borderId="9" xfId="0" applyNumberFormat="1" applyBorder="1" applyAlignment="1">
      <alignment horizontal="center" vertical="center" wrapText="1"/>
    </xf>
    <xf numFmtId="0" fontId="7" fillId="0" borderId="12" xfId="0" applyFont="1" applyBorder="1" applyAlignment="1">
      <alignment horizontal="center" vertical="center" wrapText="1"/>
    </xf>
    <xf numFmtId="49" fontId="7" fillId="0" borderId="12" xfId="0" applyNumberFormat="1" applyFont="1" applyBorder="1" applyAlignment="1">
      <alignment horizontal="center" vertical="center" wrapText="1"/>
    </xf>
    <xf numFmtId="49" fontId="0" fillId="0" borderId="21" xfId="0" applyNumberFormat="1" applyBorder="1" applyAlignment="1">
      <alignment horizontal="center" vertical="center" wrapText="1"/>
    </xf>
    <xf numFmtId="168" fontId="15" fillId="0" borderId="0" xfId="0" applyNumberFormat="1" applyFont="1" applyAlignment="1">
      <alignment horizontal="center" vertical="center"/>
    </xf>
    <xf numFmtId="168" fontId="11" fillId="0" borderId="0" xfId="0" applyNumberFormat="1" applyFont="1" applyAlignment="1">
      <alignment horizontal="center" vertical="center"/>
    </xf>
    <xf numFmtId="168" fontId="11" fillId="0" borderId="0" xfId="0" applyNumberFormat="1" applyFont="1" applyAlignment="1">
      <alignment horizontal="right" vertical="center"/>
    </xf>
    <xf numFmtId="164" fontId="7" fillId="0" borderId="12" xfId="0" applyNumberFormat="1" applyFont="1" applyBorder="1" applyAlignment="1">
      <alignment horizontal="right" vertical="center"/>
    </xf>
    <xf numFmtId="0" fontId="7" fillId="0" borderId="18" xfId="0" applyFont="1" applyBorder="1" applyAlignment="1">
      <alignment horizontal="left" vertical="center" wrapText="1"/>
    </xf>
    <xf numFmtId="0" fontId="0" fillId="0" borderId="18" xfId="0" applyBorder="1" applyAlignment="1">
      <alignment horizontal="left" vertical="center" wrapText="1"/>
    </xf>
    <xf numFmtId="0" fontId="7" fillId="0" borderId="7" xfId="0" applyFont="1" applyBorder="1" applyAlignment="1">
      <alignment horizontal="left" vertical="center" wrapText="1"/>
    </xf>
    <xf numFmtId="0" fontId="7" fillId="3" borderId="14" xfId="0" applyFont="1" applyFill="1" applyBorder="1" applyAlignment="1">
      <alignment horizontal="left" vertical="center" wrapText="1"/>
    </xf>
    <xf numFmtId="0" fontId="0" fillId="0" borderId="19" xfId="0" quotePrefix="1" applyBorder="1" applyAlignment="1">
      <alignment horizontal="left" vertical="center" wrapText="1"/>
    </xf>
    <xf numFmtId="0" fontId="7" fillId="0" borderId="14" xfId="0" applyFont="1" applyBorder="1" applyAlignment="1">
      <alignment horizontal="left" vertical="center" wrapText="1"/>
    </xf>
    <xf numFmtId="0" fontId="0" fillId="0" borderId="20" xfId="0" applyBorder="1" applyAlignment="1">
      <alignment horizontal="left" vertical="center" wrapText="1"/>
    </xf>
    <xf numFmtId="0" fontId="7" fillId="0" borderId="7" xfId="0" applyFont="1" applyBorder="1" applyAlignment="1">
      <alignment horizontal="left" vertical="center" wrapText="1"/>
    </xf>
    <xf numFmtId="49" fontId="0" fillId="0" borderId="8" xfId="0" applyNumberFormat="1" applyBorder="1" applyAlignment="1">
      <alignment horizontal="center" vertical="center" wrapText="1"/>
    </xf>
    <xf numFmtId="0" fontId="12" fillId="0" borderId="0" xfId="0" applyFont="1" applyAlignment="1">
      <alignment wrapText="1"/>
    </xf>
    <xf numFmtId="14" fontId="0" fillId="0" borderId="0" xfId="0" applyNumberFormat="1" applyAlignment="1">
      <alignment horizontal="center" wrapText="1"/>
    </xf>
    <xf numFmtId="0" fontId="0" fillId="0" borderId="0" xfId="0" applyAlignment="1">
      <alignment horizontal="center" vertical="center"/>
    </xf>
    <xf numFmtId="1" fontId="0" fillId="0" borderId="0" xfId="0" applyNumberFormat="1" applyAlignment="1">
      <alignment horizontal="center" vertical="center"/>
    </xf>
    <xf numFmtId="0" fontId="7" fillId="0" borderId="18" xfId="0" applyFont="1" applyBorder="1" applyAlignment="1">
      <alignment horizontal="left" vertical="center" wrapText="1"/>
    </xf>
    <xf numFmtId="168" fontId="0" fillId="0" borderId="1" xfId="0" applyNumberFormat="1" applyBorder="1" applyAlignment="1">
      <alignment horizontal="right" vertical="center"/>
    </xf>
    <xf numFmtId="168" fontId="0" fillId="0" borderId="10" xfId="0" applyNumberFormat="1" applyBorder="1" applyAlignment="1">
      <alignment horizontal="right" vertical="center"/>
    </xf>
    <xf numFmtId="0" fontId="0" fillId="0" borderId="0" xfId="0" applyAlignment="1">
      <alignment wrapText="1"/>
    </xf>
    <xf numFmtId="0" fontId="0" fillId="0" borderId="0" xfId="0" applyAlignment="1">
      <alignment horizontal="center" vertical="top" wrapText="1"/>
    </xf>
    <xf numFmtId="0" fontId="0" fillId="0" borderId="0" xfId="0" applyAlignment="1">
      <alignment wrapText="1"/>
    </xf>
    <xf numFmtId="170" fontId="7" fillId="2" borderId="8" xfId="0" applyNumberFormat="1" applyFont="1" applyFill="1" applyBorder="1" applyAlignment="1" applyProtection="1">
      <alignment horizontal="right" vertical="center"/>
      <protection locked="0"/>
    </xf>
    <xf numFmtId="170" fontId="7" fillId="2" borderId="9" xfId="0" applyNumberFormat="1" applyFont="1" applyFill="1" applyBorder="1" applyAlignment="1" applyProtection="1">
      <alignment horizontal="right" vertical="center"/>
      <protection locked="0"/>
    </xf>
    <xf numFmtId="164" fontId="7" fillId="2" borderId="12" xfId="0" applyNumberFormat="1" applyFont="1" applyFill="1" applyBorder="1" applyAlignment="1" applyProtection="1">
      <alignment horizontal="right" vertical="center"/>
      <protection locked="0"/>
    </xf>
    <xf numFmtId="164" fontId="7" fillId="2" borderId="23" xfId="0" applyNumberFormat="1" applyFont="1" applyFill="1" applyBorder="1" applyAlignment="1" applyProtection="1">
      <alignment horizontal="right" vertical="center"/>
      <protection locked="0"/>
    </xf>
    <xf numFmtId="0" fontId="11" fillId="0" borderId="0" xfId="0" applyFont="1" applyAlignment="1">
      <alignment horizontal="right" vertical="center"/>
    </xf>
    <xf numFmtId="0" fontId="7" fillId="0" borderId="0" xfId="0" applyFont="1"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justify" vertical="center"/>
    </xf>
    <xf numFmtId="0" fontId="0" fillId="0" borderId="28"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justify" vertical="center" wrapText="1"/>
    </xf>
    <xf numFmtId="0" fontId="0" fillId="0" borderId="36" xfId="0" applyBorder="1" applyAlignment="1">
      <alignment horizontal="right" vertical="center" wrapText="1"/>
    </xf>
    <xf numFmtId="0" fontId="0" fillId="0" borderId="0" xfId="0" applyAlignment="1">
      <alignment horizontal="left" vertical="center" wrapText="1"/>
    </xf>
    <xf numFmtId="0" fontId="0" fillId="0" borderId="36" xfId="0" applyBorder="1" applyAlignment="1">
      <alignment vertical="center" wrapText="1"/>
    </xf>
    <xf numFmtId="0" fontId="0" fillId="0" borderId="37" xfId="0" applyBorder="1"/>
    <xf numFmtId="0" fontId="0" fillId="0" borderId="0" xfId="0"/>
    <xf numFmtId="164" fontId="0" fillId="2" borderId="16" xfId="0" applyNumberFormat="1" applyFill="1" applyBorder="1" applyAlignment="1" applyProtection="1">
      <alignment horizontal="right" vertical="center"/>
      <protection locked="0"/>
    </xf>
    <xf numFmtId="164" fontId="0" fillId="2" borderId="29" xfId="0" applyNumberFormat="1" applyFill="1" applyBorder="1" applyAlignment="1" applyProtection="1">
      <alignment horizontal="right" vertical="center"/>
      <protection locked="0"/>
    </xf>
    <xf numFmtId="164" fontId="0" fillId="2" borderId="10" xfId="0" applyNumberFormat="1" applyFill="1" applyBorder="1" applyAlignment="1" applyProtection="1">
      <alignment horizontal="left" vertical="center"/>
      <protection locked="0"/>
    </xf>
    <xf numFmtId="0" fontId="7" fillId="0" borderId="6"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0" fillId="0" borderId="7" xfId="0" applyBorder="1" applyAlignment="1">
      <alignment vertical="center" wrapText="1"/>
    </xf>
    <xf numFmtId="0" fontId="0" fillId="0" borderId="18" xfId="0" applyBorder="1" applyAlignment="1">
      <alignment vertical="center" wrapText="1"/>
    </xf>
    <xf numFmtId="164" fontId="7" fillId="0" borderId="8" xfId="0" applyNumberFormat="1" applyFont="1" applyBorder="1" applyAlignment="1">
      <alignment horizontal="right" vertical="center"/>
    </xf>
    <xf numFmtId="164" fontId="7" fillId="0" borderId="9" xfId="0" applyNumberFormat="1" applyFont="1" applyBorder="1" applyAlignment="1">
      <alignment horizontal="right" vertical="center"/>
    </xf>
    <xf numFmtId="164" fontId="7" fillId="0" borderId="11" xfId="0" applyNumberFormat="1" applyFont="1" applyBorder="1" applyAlignment="1">
      <alignment horizontal="right" vertical="center"/>
    </xf>
    <xf numFmtId="164" fontId="7" fillId="0" borderId="34" xfId="0" applyNumberFormat="1" applyFont="1" applyBorder="1" applyAlignment="1">
      <alignment horizontal="right" vertical="center"/>
    </xf>
    <xf numFmtId="0" fontId="11" fillId="0" borderId="0" xfId="0" applyFont="1" applyAlignment="1">
      <alignment horizontal="right"/>
    </xf>
    <xf numFmtId="169" fontId="7" fillId="0" borderId="14" xfId="0" applyNumberFormat="1" applyFont="1" applyBorder="1" applyAlignment="1">
      <alignment horizontal="center" vertical="center" wrapText="1"/>
    </xf>
    <xf numFmtId="169" fontId="7" fillId="0" borderId="12" xfId="0" applyNumberFormat="1" applyFont="1" applyBorder="1" applyAlignment="1">
      <alignment horizontal="center" vertical="center" wrapText="1"/>
    </xf>
    <xf numFmtId="169" fontId="7" fillId="0" borderId="23" xfId="0" applyNumberFormat="1" applyFont="1" applyBorder="1" applyAlignment="1">
      <alignment horizontal="center" vertical="center" wrapText="1"/>
    </xf>
    <xf numFmtId="171" fontId="7" fillId="0" borderId="7" xfId="0" applyNumberFormat="1" applyFont="1" applyBorder="1" applyAlignment="1">
      <alignment horizontal="center" vertical="center" wrapText="1"/>
    </xf>
    <xf numFmtId="171" fontId="7" fillId="0" borderId="8" xfId="0" applyNumberFormat="1" applyFont="1" applyBorder="1" applyAlignment="1">
      <alignment horizontal="center" vertical="center" wrapText="1"/>
    </xf>
    <xf numFmtId="171" fontId="7" fillId="0" borderId="8" xfId="0" quotePrefix="1" applyNumberFormat="1" applyFont="1" applyBorder="1" applyAlignment="1">
      <alignment horizontal="center" vertical="center" wrapText="1"/>
    </xf>
    <xf numFmtId="171" fontId="7" fillId="0" borderId="9" xfId="0" quotePrefix="1" applyNumberFormat="1" applyFont="1" applyBorder="1" applyAlignment="1">
      <alignment horizontal="center" vertical="center" wrapText="1"/>
    </xf>
    <xf numFmtId="169" fontId="0" fillId="0" borderId="1" xfId="0" quotePrefix="1" applyNumberFormat="1" applyBorder="1" applyAlignment="1">
      <alignment horizontal="center" vertical="center" wrapText="1"/>
    </xf>
    <xf numFmtId="49" fontId="0" fillId="0" borderId="1" xfId="0" quotePrefix="1" applyNumberFormat="1" applyBorder="1" applyAlignment="1">
      <alignment horizontal="center" vertical="center" wrapText="1"/>
    </xf>
    <xf numFmtId="169" fontId="0" fillId="0" borderId="11" xfId="0" quotePrefix="1" applyNumberFormat="1" applyBorder="1" applyAlignment="1">
      <alignment horizontal="center" vertical="center" wrapText="1"/>
    </xf>
    <xf numFmtId="169" fontId="7" fillId="0" borderId="14" xfId="0" applyNumberFormat="1" applyFont="1" applyBorder="1" applyAlignment="1">
      <alignment horizontal="left" vertical="center" wrapText="1"/>
    </xf>
    <xf numFmtId="169" fontId="7" fillId="0" borderId="12" xfId="0" quotePrefix="1" applyNumberFormat="1" applyFont="1" applyBorder="1" applyAlignment="1">
      <alignment horizontal="center" vertical="center" wrapText="1"/>
    </xf>
    <xf numFmtId="169" fontId="0" fillId="0" borderId="18" xfId="0" applyNumberFormat="1" applyBorder="1" applyAlignment="1">
      <alignment vertical="center" wrapText="1"/>
    </xf>
    <xf numFmtId="0" fontId="11" fillId="0" borderId="0" xfId="0" applyFont="1" applyAlignment="1">
      <alignment horizontal="right"/>
    </xf>
    <xf numFmtId="0" fontId="7" fillId="0" borderId="0" xfId="0" applyFont="1" applyAlignment="1">
      <alignment horizontal="center" vertical="center"/>
    </xf>
    <xf numFmtId="169" fontId="0" fillId="0" borderId="18" xfId="0" applyNumberFormat="1" applyBorder="1"/>
    <xf numFmtId="169" fontId="0" fillId="0" borderId="18" xfId="0" applyNumberFormat="1" applyBorder="1" applyAlignment="1">
      <alignment horizontal="left" vertical="center"/>
    </xf>
    <xf numFmtId="169" fontId="0" fillId="0" borderId="19" xfId="0" applyNumberFormat="1" applyBorder="1"/>
    <xf numFmtId="169" fontId="7" fillId="0" borderId="14" xfId="0" applyNumberFormat="1" applyFont="1" applyBorder="1"/>
    <xf numFmtId="164" fontId="0" fillId="0" borderId="1" xfId="0" applyNumberFormat="1" applyBorder="1" applyAlignment="1">
      <alignment horizontal="right" vertical="center"/>
    </xf>
    <xf numFmtId="164" fontId="7" fillId="0" borderId="12" xfId="0" applyNumberFormat="1" applyFont="1" applyBorder="1" applyAlignment="1">
      <alignment horizontal="right" vertical="center"/>
    </xf>
    <xf numFmtId="164" fontId="7" fillId="0" borderId="34" xfId="0" applyNumberFormat="1" applyFont="1" applyBorder="1" applyAlignment="1">
      <alignment horizontal="right" vertical="center"/>
    </xf>
    <xf numFmtId="164" fontId="7" fillId="0" borderId="23" xfId="0" applyNumberFormat="1" applyFont="1" applyBorder="1" applyAlignment="1">
      <alignment horizontal="right" vertical="center"/>
    </xf>
    <xf numFmtId="0" fontId="7" fillId="0" borderId="7" xfId="0" applyFont="1" applyBorder="1" applyAlignment="1">
      <alignment horizontal="center" wrapText="1"/>
    </xf>
    <xf numFmtId="0" fontId="7" fillId="0" borderId="8" xfId="0" quotePrefix="1" applyFont="1" applyBorder="1" applyAlignment="1">
      <alignment horizontal="center" vertical="center" wrapText="1"/>
    </xf>
    <xf numFmtId="172" fontId="0" fillId="0" borderId="1" xfId="0" applyNumberFormat="1" applyBorder="1" applyAlignment="1">
      <alignment horizontal="center" vertical="center"/>
    </xf>
    <xf numFmtId="172" fontId="0" fillId="0" borderId="11" xfId="0" applyNumberFormat="1" applyBorder="1" applyAlignment="1">
      <alignment horizontal="center" vertical="center"/>
    </xf>
    <xf numFmtId="165" fontId="7" fillId="0" borderId="12" xfId="0" applyNumberFormat="1" applyFont="1" applyBorder="1" applyAlignment="1">
      <alignment horizontal="center" vertical="center" wrapText="1"/>
    </xf>
    <xf numFmtId="170" fontId="7" fillId="0" borderId="12" xfId="0" applyNumberFormat="1" applyFont="1" applyBorder="1" applyAlignment="1">
      <alignment horizontal="center" vertical="center" wrapText="1"/>
    </xf>
    <xf numFmtId="170" fontId="7" fillId="0" borderId="23" xfId="0" applyNumberFormat="1" applyFont="1" applyBorder="1" applyAlignment="1">
      <alignment horizontal="center" vertical="center" wrapText="1"/>
    </xf>
    <xf numFmtId="0" fontId="0" fillId="0" borderId="7" xfId="0" applyBorder="1" applyAlignment="1">
      <alignment horizontal="left" vertical="center" wrapText="1"/>
    </xf>
    <xf numFmtId="165" fontId="7" fillId="0" borderId="8"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0" fontId="0" fillId="0" borderId="30" xfId="0" applyBorder="1" applyAlignment="1">
      <alignment horizontal="left" vertical="center" wrapText="1"/>
    </xf>
    <xf numFmtId="49" fontId="0" fillId="0" borderId="6" xfId="0" applyNumberFormat="1" applyBorder="1" applyAlignment="1">
      <alignment horizontal="center" vertical="center" wrapText="1"/>
    </xf>
    <xf numFmtId="165" fontId="7" fillId="0" borderId="6" xfId="0" applyNumberFormat="1" applyFont="1" applyBorder="1" applyAlignment="1">
      <alignment horizontal="center" vertical="center" wrapText="1"/>
    </xf>
    <xf numFmtId="0" fontId="11" fillId="0" borderId="0" xfId="0" applyFont="1" applyAlignment="1">
      <alignment horizontal="right"/>
    </xf>
    <xf numFmtId="164" fontId="7" fillId="0" borderId="1" xfId="0" applyNumberFormat="1" applyFont="1" applyBorder="1" applyAlignment="1">
      <alignment horizontal="right" vertical="center"/>
    </xf>
    <xf numFmtId="164" fontId="7" fillId="0" borderId="11" xfId="0" applyNumberFormat="1" applyFont="1" applyBorder="1" applyAlignment="1">
      <alignment horizontal="right" vertical="center"/>
    </xf>
    <xf numFmtId="164" fontId="7" fillId="0" borderId="8" xfId="0" applyNumberFormat="1" applyFont="1" applyBorder="1" applyAlignment="1">
      <alignment horizontal="right" vertical="center"/>
    </xf>
    <xf numFmtId="164" fontId="7" fillId="0" borderId="9" xfId="0" applyNumberFormat="1" applyFont="1" applyBorder="1" applyAlignment="1">
      <alignment horizontal="right" vertical="center"/>
    </xf>
    <xf numFmtId="164" fontId="7" fillId="0" borderId="6" xfId="0" applyNumberFormat="1" applyFont="1" applyBorder="1" applyAlignment="1">
      <alignment horizontal="right" vertical="center"/>
    </xf>
    <xf numFmtId="164" fontId="7" fillId="0" borderId="16" xfId="0" applyNumberFormat="1" applyFont="1" applyBorder="1" applyAlignment="1">
      <alignment horizontal="right" vertical="center"/>
    </xf>
    <xf numFmtId="164" fontId="7" fillId="2" borderId="1" xfId="0" applyNumberFormat="1" applyFont="1" applyFill="1" applyBorder="1" applyAlignment="1" applyProtection="1">
      <alignment horizontal="right" vertical="center"/>
      <protection locked="0"/>
    </xf>
    <xf numFmtId="164" fontId="7" fillId="2" borderId="10" xfId="0" applyNumberFormat="1" applyFont="1" applyFill="1" applyBorder="1" applyAlignment="1" applyProtection="1">
      <alignment horizontal="right" vertical="center"/>
      <protection locked="0"/>
    </xf>
    <xf numFmtId="165" fontId="0" fillId="0" borderId="26" xfId="0" applyNumberFormat="1" applyBorder="1" applyAlignment="1">
      <alignment horizontal="center"/>
    </xf>
    <xf numFmtId="0" fontId="7" fillId="0" borderId="0" xfId="0" applyFont="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8" xfId="0" applyFont="1" applyBorder="1" applyAlignment="1">
      <alignment vertical="center" wrapText="1"/>
    </xf>
    <xf numFmtId="49" fontId="7" fillId="0" borderId="1" xfId="0" applyNumberFormat="1" applyFont="1" applyBorder="1" applyAlignment="1">
      <alignment horizontal="center" vertical="center" wrapText="1"/>
    </xf>
    <xf numFmtId="166" fontId="0" fillId="0" borderId="10" xfId="0" applyNumberFormat="1" applyBorder="1" applyAlignment="1">
      <alignment horizontal="center" vertical="center" wrapText="1"/>
    </xf>
    <xf numFmtId="0" fontId="0" fillId="0" borderId="18" xfId="0" applyBorder="1" applyAlignment="1">
      <alignment vertical="center" wrapText="1"/>
    </xf>
    <xf numFmtId="0" fontId="7" fillId="0" borderId="18" xfId="0" applyFont="1" applyBorder="1" applyAlignment="1">
      <alignment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0" fillId="0" borderId="30" xfId="0" applyBorder="1" applyAlignment="1">
      <alignment horizontal="left" vertical="center" wrapText="1"/>
    </xf>
    <xf numFmtId="0" fontId="0" fillId="0" borderId="6" xfId="0" applyBorder="1" applyAlignment="1">
      <alignment horizontal="center" vertical="center" wrapText="1"/>
    </xf>
    <xf numFmtId="0" fontId="12" fillId="0" borderId="0" xfId="0" applyFont="1" applyAlignment="1">
      <alignment horizontal="center"/>
    </xf>
    <xf numFmtId="166" fontId="12" fillId="0" borderId="0" xfId="0" applyNumberFormat="1" applyFont="1" applyAlignment="1">
      <alignment horizontal="center"/>
    </xf>
    <xf numFmtId="0" fontId="12" fillId="0" borderId="0" xfId="0" applyFont="1"/>
    <xf numFmtId="0" fontId="13" fillId="0" borderId="0" xfId="0" applyFont="1"/>
    <xf numFmtId="0" fontId="0" fillId="0" borderId="0" xfId="0"/>
    <xf numFmtId="0" fontId="0" fillId="0" borderId="18" xfId="0" applyBorder="1" applyAlignment="1">
      <alignment horizontal="left" vertical="center"/>
    </xf>
    <xf numFmtId="164" fontId="0" fillId="2" borderId="6" xfId="0" applyNumberFormat="1" applyFill="1" applyBorder="1" applyAlignment="1" applyProtection="1">
      <alignment horizontal="right" vertical="center"/>
      <protection locked="0"/>
    </xf>
    <xf numFmtId="166" fontId="7" fillId="0" borderId="6" xfId="0" applyNumberFormat="1" applyFont="1" applyBorder="1" applyAlignment="1">
      <alignment horizontal="center" vertical="center" wrapText="1"/>
    </xf>
    <xf numFmtId="166" fontId="7" fillId="0" borderId="16" xfId="0" applyNumberFormat="1" applyFont="1" applyBorder="1" applyAlignment="1">
      <alignment horizontal="center" vertical="center" wrapText="1"/>
    </xf>
    <xf numFmtId="0" fontId="0" fillId="0" borderId="20" xfId="0" applyBorder="1" applyAlignment="1">
      <alignment horizontal="center" vertical="center" wrapText="1"/>
    </xf>
    <xf numFmtId="0" fontId="0" fillId="0" borderId="12"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7" fillId="0" borderId="14" xfId="0" applyFont="1" applyBorder="1" applyAlignment="1">
      <alignment vertical="center" wrapText="1"/>
    </xf>
    <xf numFmtId="167" fontId="7" fillId="0" borderId="12" xfId="0" applyNumberFormat="1" applyFont="1" applyBorder="1" applyAlignment="1">
      <alignment horizontal="center" vertical="center" wrapText="1"/>
    </xf>
    <xf numFmtId="0" fontId="0" fillId="0" borderId="7" xfId="0" applyBorder="1" applyAlignment="1">
      <alignment vertical="center" wrapText="1"/>
    </xf>
    <xf numFmtId="167" fontId="0" fillId="0" borderId="8" xfId="0" applyNumberFormat="1" applyBorder="1" applyAlignment="1">
      <alignment horizontal="center" vertical="center" wrapText="1"/>
    </xf>
    <xf numFmtId="0" fontId="0" fillId="0" borderId="19" xfId="0" applyBorder="1" applyAlignment="1">
      <alignment vertical="center" wrapText="1"/>
    </xf>
    <xf numFmtId="167" fontId="0" fillId="0" borderId="6" xfId="0" applyNumberFormat="1" applyBorder="1" applyAlignment="1">
      <alignment horizontal="center" vertical="center" wrapText="1"/>
    </xf>
    <xf numFmtId="167" fontId="7" fillId="0" borderId="13" xfId="0" applyNumberFormat="1" applyFont="1" applyBorder="1" applyAlignment="1">
      <alignment horizontal="center" vertical="center" wrapText="1"/>
    </xf>
    <xf numFmtId="0" fontId="0" fillId="0" borderId="18" xfId="0" applyBorder="1" applyAlignment="1">
      <alignment vertical="center" wrapText="1"/>
    </xf>
    <xf numFmtId="167" fontId="0" fillId="0" borderId="1" xfId="0" applyNumberFormat="1" applyBorder="1" applyAlignment="1">
      <alignment horizontal="center" vertical="center" wrapText="1"/>
    </xf>
    <xf numFmtId="167" fontId="0" fillId="0" borderId="11" xfId="0" applyNumberFormat="1" applyBorder="1" applyAlignment="1">
      <alignment horizontal="center" vertical="center" wrapText="1"/>
    </xf>
    <xf numFmtId="167" fontId="7" fillId="0" borderId="12" xfId="0" applyNumberFormat="1" applyFont="1" applyBorder="1" applyAlignment="1">
      <alignment horizontal="center" vertical="center" wrapText="1"/>
    </xf>
    <xf numFmtId="0" fontId="0" fillId="0" borderId="30" xfId="0" applyBorder="1" applyAlignment="1">
      <alignment vertical="center" wrapText="1"/>
    </xf>
    <xf numFmtId="0" fontId="12" fillId="0" borderId="0" xfId="0" applyFont="1"/>
    <xf numFmtId="0" fontId="12" fillId="0" borderId="0" xfId="0" applyFont="1" applyAlignment="1">
      <alignment horizontal="center"/>
    </xf>
    <xf numFmtId="166" fontId="12" fillId="0" borderId="0" xfId="0" applyNumberFormat="1" applyFont="1" applyAlignment="1">
      <alignment horizontal="center"/>
    </xf>
    <xf numFmtId="0" fontId="11" fillId="0" borderId="0" xfId="0" applyFont="1" applyAlignment="1">
      <alignment horizontal="right"/>
    </xf>
    <xf numFmtId="0" fontId="7" fillId="0" borderId="10" xfId="0" applyFont="1" applyBorder="1" applyAlignment="1">
      <alignment horizontal="center" vertical="center" wrapText="1"/>
    </xf>
    <xf numFmtId="0" fontId="0" fillId="0" borderId="30" xfId="0" applyBorder="1" applyAlignment="1">
      <alignment vertical="center" wrapText="1"/>
    </xf>
    <xf numFmtId="49" fontId="0" fillId="0" borderId="6" xfId="0" applyNumberFormat="1" applyBorder="1" applyAlignment="1">
      <alignment horizontal="center" vertical="center" wrapText="1"/>
    </xf>
    <xf numFmtId="164" fontId="0" fillId="0" borderId="10" xfId="0" applyNumberFormat="1" applyBorder="1" applyAlignment="1">
      <alignment horizontal="right" vertical="center"/>
    </xf>
    <xf numFmtId="164" fontId="0" fillId="0" borderId="16" xfId="0" applyNumberFormat="1" applyBorder="1" applyAlignment="1">
      <alignment horizontal="right" vertical="center"/>
    </xf>
    <xf numFmtId="0" fontId="0" fillId="0" borderId="0" xfId="0"/>
    <xf numFmtId="49" fontId="7" fillId="0" borderId="12" xfId="0" applyNumberFormat="1" applyFont="1" applyBorder="1" applyAlignment="1">
      <alignment horizontal="center" vertical="center" wrapText="1"/>
    </xf>
    <xf numFmtId="164" fontId="7" fillId="0" borderId="23" xfId="0" applyNumberFormat="1" applyFont="1" applyBorder="1" applyAlignment="1">
      <alignment vertical="center"/>
    </xf>
    <xf numFmtId="164" fontId="7" fillId="0" borderId="9" xfId="0" applyNumberFormat="1" applyFont="1" applyBorder="1" applyAlignment="1">
      <alignment vertical="center"/>
    </xf>
    <xf numFmtId="164" fontId="7" fillId="0" borderId="10" xfId="0" applyNumberFormat="1" applyFont="1" applyBorder="1" applyAlignment="1">
      <alignment vertical="center"/>
    </xf>
    <xf numFmtId="0" fontId="12" fillId="0" borderId="0" xfId="0" applyFont="1" applyAlignment="1">
      <alignment vertical="top" wrapText="1"/>
    </xf>
    <xf numFmtId="0" fontId="12" fillId="0" borderId="0" xfId="0" applyFont="1" applyAlignment="1">
      <alignment vertical="top"/>
    </xf>
    <xf numFmtId="0" fontId="13" fillId="0" borderId="0" xfId="0" applyFont="1"/>
    <xf numFmtId="0" fontId="0" fillId="0" borderId="0" xfId="0"/>
    <xf numFmtId="0" fontId="7"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23" xfId="0" applyFont="1" applyBorder="1" applyAlignment="1">
      <alignment vertical="center" wrapText="1"/>
    </xf>
    <xf numFmtId="0" fontId="7" fillId="0" borderId="20" xfId="0" applyFont="1" applyBorder="1" applyAlignment="1">
      <alignment horizontal="center" vertical="center"/>
    </xf>
    <xf numFmtId="0" fontId="0" fillId="0" borderId="21" xfId="0" applyBorder="1" applyAlignment="1">
      <alignment horizontal="center" vertical="center"/>
    </xf>
    <xf numFmtId="0" fontId="0" fillId="0" borderId="35" xfId="0" applyBorder="1" applyAlignment="1">
      <alignment vertical="center"/>
    </xf>
    <xf numFmtId="0" fontId="7" fillId="0" borderId="14" xfId="0" applyFont="1" applyBorder="1" applyAlignment="1">
      <alignment horizontal="left" vertical="center" wrapText="1" indent="1"/>
    </xf>
    <xf numFmtId="49" fontId="7" fillId="0" borderId="12" xfId="0" applyNumberFormat="1" applyFont="1" applyBorder="1" applyAlignment="1">
      <alignment horizontal="center" vertical="center" wrapText="1"/>
    </xf>
    <xf numFmtId="0" fontId="7" fillId="0" borderId="20" xfId="0" applyFont="1" applyBorder="1" applyAlignment="1">
      <alignment horizontal="left" vertical="center" wrapText="1" indent="1"/>
    </xf>
    <xf numFmtId="0" fontId="7" fillId="0" borderId="21" xfId="0" applyFont="1" applyBorder="1" applyAlignment="1">
      <alignment horizontal="center" vertical="center"/>
    </xf>
    <xf numFmtId="0" fontId="7" fillId="0" borderId="7" xfId="0" applyFont="1" applyBorder="1" applyAlignment="1">
      <alignment horizontal="left" vertical="center" wrapText="1" indent="1"/>
    </xf>
    <xf numFmtId="0" fontId="7" fillId="0" borderId="8" xfId="0" applyFont="1" applyBorder="1" applyAlignment="1">
      <alignment horizontal="center" vertical="center" wrapText="1"/>
    </xf>
    <xf numFmtId="0" fontId="0" fillId="0" borderId="18" xfId="0" applyBorder="1" applyAlignment="1">
      <alignment horizontal="left" vertical="center" wrapText="1" indent="4"/>
    </xf>
    <xf numFmtId="0" fontId="0" fillId="0" borderId="1" xfId="0" applyBorder="1" applyAlignment="1">
      <alignment horizontal="center" vertical="center" wrapText="1"/>
    </xf>
    <xf numFmtId="0" fontId="7" fillId="0" borderId="18" xfId="0" applyFont="1" applyBorder="1" applyAlignment="1">
      <alignment horizontal="left" vertical="center" wrapText="1" indent="1"/>
    </xf>
    <xf numFmtId="0" fontId="7" fillId="0" borderId="1" xfId="0" applyFont="1" applyBorder="1" applyAlignment="1">
      <alignment horizontal="center" vertical="center" wrapText="1"/>
    </xf>
    <xf numFmtId="0" fontId="0" fillId="0" borderId="19" xfId="0" applyBorder="1" applyAlignment="1">
      <alignment horizontal="left" vertical="center" wrapText="1" indent="4"/>
    </xf>
    <xf numFmtId="0" fontId="0" fillId="0" borderId="11" xfId="0" applyBorder="1" applyAlignment="1">
      <alignment horizontal="center" vertical="center" wrapText="1"/>
    </xf>
    <xf numFmtId="0" fontId="7" fillId="0" borderId="18"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18" xfId="0" applyFont="1" applyBorder="1" applyAlignment="1">
      <alignment horizontal="left" vertical="center" indent="3"/>
    </xf>
    <xf numFmtId="0" fontId="0" fillId="0" borderId="18" xfId="0" applyBorder="1" applyAlignment="1">
      <alignment horizontal="left" vertical="center" wrapText="1" indent="6"/>
    </xf>
    <xf numFmtId="0" fontId="7" fillId="0" borderId="18" xfId="0" applyFont="1" applyBorder="1" applyAlignment="1">
      <alignment horizontal="left" vertical="center" indent="4"/>
    </xf>
    <xf numFmtId="0" fontId="0" fillId="0" borderId="19" xfId="0" applyBorder="1" applyAlignment="1">
      <alignment horizontal="left" vertical="center" wrapText="1" indent="6"/>
    </xf>
    <xf numFmtId="0" fontId="0" fillId="0" borderId="7" xfId="0" applyBorder="1" applyAlignment="1">
      <alignment horizontal="left" vertical="center" wrapText="1" indent="4"/>
    </xf>
    <xf numFmtId="0" fontId="0" fillId="0" borderId="8" xfId="0" applyBorder="1" applyAlignment="1">
      <alignment horizontal="center" vertical="center" wrapText="1"/>
    </xf>
    <xf numFmtId="0" fontId="7" fillId="0" borderId="7" xfId="0" applyFont="1" applyBorder="1" applyAlignment="1">
      <alignment horizontal="left" vertical="center" wrapText="1" indent="1"/>
    </xf>
    <xf numFmtId="0" fontId="7" fillId="0" borderId="8" xfId="0" applyFont="1" applyBorder="1" applyAlignment="1">
      <alignment horizontal="center" vertical="center" wrapText="1"/>
    </xf>
    <xf numFmtId="0" fontId="0" fillId="0" borderId="18" xfId="0" applyBorder="1" applyAlignment="1">
      <alignment horizontal="left" vertical="center" wrapText="1" indent="4"/>
    </xf>
    <xf numFmtId="0" fontId="0" fillId="0" borderId="1" xfId="0" applyBorder="1" applyAlignment="1">
      <alignment horizontal="center" vertical="center" wrapText="1"/>
    </xf>
    <xf numFmtId="0" fontId="7" fillId="0" borderId="18" xfId="0" applyFont="1" applyBorder="1" applyAlignment="1">
      <alignment horizontal="left" vertical="center" wrapText="1" indent="4"/>
    </xf>
    <xf numFmtId="0" fontId="7" fillId="0" borderId="1" xfId="0" applyFont="1" applyBorder="1" applyAlignment="1">
      <alignment horizontal="center" vertical="center" wrapText="1"/>
    </xf>
    <xf numFmtId="0" fontId="7" fillId="0" borderId="18" xfId="0" applyFont="1" applyBorder="1" applyAlignment="1">
      <alignment horizontal="left" vertical="center" wrapText="1" indent="6"/>
    </xf>
    <xf numFmtId="0" fontId="0" fillId="0" borderId="18" xfId="0" applyBorder="1" applyAlignment="1">
      <alignment horizontal="left" vertical="center" wrapText="1" indent="8"/>
    </xf>
    <xf numFmtId="0" fontId="7" fillId="0" borderId="19" xfId="0" applyFont="1" applyBorder="1" applyAlignment="1">
      <alignment horizontal="left" vertical="center" wrapText="1" indent="6"/>
    </xf>
    <xf numFmtId="0" fontId="7" fillId="0" borderId="11" xfId="0" applyFont="1" applyBorder="1" applyAlignment="1">
      <alignment horizontal="center" vertical="center" wrapText="1"/>
    </xf>
    <xf numFmtId="0" fontId="7" fillId="0" borderId="14" xfId="0" applyFont="1" applyBorder="1" applyAlignment="1">
      <alignment horizontal="center" vertical="center"/>
    </xf>
    <xf numFmtId="0" fontId="0" fillId="0" borderId="12" xfId="0" applyBorder="1" applyAlignment="1">
      <alignment horizontal="center" vertical="center" wrapText="1"/>
    </xf>
    <xf numFmtId="0" fontId="0" fillId="0" borderId="23" xfId="0" applyBorder="1" applyAlignment="1">
      <alignment vertical="center" wrapText="1"/>
    </xf>
    <xf numFmtId="0" fontId="7" fillId="0" borderId="14" xfId="0" applyFont="1" applyBorder="1" applyAlignment="1">
      <alignment horizontal="left" vertical="center" wrapText="1" indent="1"/>
    </xf>
    <xf numFmtId="0" fontId="0" fillId="0" borderId="19" xfId="0" applyBorder="1" applyAlignment="1">
      <alignment horizontal="left" vertical="center" wrapText="1" indent="4"/>
    </xf>
    <xf numFmtId="0" fontId="7" fillId="0" borderId="18" xfId="0" applyFont="1" applyBorder="1" applyAlignment="1">
      <alignment horizontal="left" vertical="center" wrapText="1" indent="1"/>
    </xf>
    <xf numFmtId="0" fontId="7" fillId="0" borderId="7" xfId="0" applyFont="1" applyBorder="1" applyAlignment="1">
      <alignment horizontal="left" vertical="center" wrapText="1" indent="2"/>
    </xf>
    <xf numFmtId="0" fontId="7" fillId="0" borderId="18" xfId="0" applyFont="1" applyBorder="1" applyAlignment="1">
      <alignment horizontal="left" vertical="center" wrapText="1" indent="2"/>
    </xf>
    <xf numFmtId="0" fontId="0" fillId="0" borderId="0" xfId="0"/>
    <xf numFmtId="164" fontId="7" fillId="2" borderId="35" xfId="0" applyNumberFormat="1" applyFont="1" applyFill="1" applyBorder="1" applyAlignment="1" applyProtection="1">
      <alignment vertical="center"/>
      <protection locked="0"/>
    </xf>
    <xf numFmtId="164" fontId="0" fillId="2" borderId="10" xfId="0" applyNumberFormat="1" applyFill="1" applyBorder="1" applyAlignment="1" applyProtection="1">
      <alignment vertical="center"/>
      <protection locked="0"/>
    </xf>
    <xf numFmtId="164" fontId="0" fillId="2" borderId="34" xfId="0" applyNumberFormat="1" applyFill="1" applyBorder="1" applyAlignment="1" applyProtection="1">
      <alignment vertical="center"/>
      <protection locked="0"/>
    </xf>
    <xf numFmtId="164" fontId="0" fillId="2" borderId="9" xfId="0" applyNumberFormat="1" applyFill="1" applyBorder="1" applyAlignment="1" applyProtection="1">
      <alignment vertical="center"/>
      <protection locked="0"/>
    </xf>
    <xf numFmtId="164" fontId="7" fillId="2" borderId="34" xfId="0" applyNumberFormat="1" applyFont="1" applyFill="1" applyBorder="1" applyAlignment="1" applyProtection="1">
      <alignment vertical="center"/>
      <protection locked="0"/>
    </xf>
    <xf numFmtId="0" fontId="7" fillId="0" borderId="6"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5" xfId="0" applyFont="1" applyBorder="1" applyAlignment="1">
      <alignment horizontal="center" vertical="center" wrapText="1"/>
    </xf>
    <xf numFmtId="49" fontId="0" fillId="0" borderId="8" xfId="0" applyNumberFormat="1" applyBorder="1" applyAlignment="1">
      <alignment horizontal="center" vertical="center" wrapText="1"/>
    </xf>
    <xf numFmtId="49" fontId="0" fillId="0" borderId="1" xfId="0" applyNumberFormat="1" applyBorder="1" applyAlignment="1">
      <alignment horizontal="center" vertical="center" wrapText="1"/>
    </xf>
    <xf numFmtId="49" fontId="0" fillId="0" borderId="6" xfId="0" applyNumberFormat="1" applyBorder="1" applyAlignment="1">
      <alignment horizontal="center" vertical="center" wrapText="1"/>
    </xf>
    <xf numFmtId="0" fontId="11" fillId="0" borderId="0" xfId="0" applyFont="1" applyAlignment="1">
      <alignment horizontal="right" vertical="top"/>
    </xf>
    <xf numFmtId="0" fontId="0" fillId="0" borderId="1" xfId="0" applyBorder="1" applyAlignment="1">
      <alignment vertical="center" wrapText="1"/>
    </xf>
    <xf numFmtId="0" fontId="0" fillId="0" borderId="1" xfId="0" applyBorder="1" applyAlignment="1">
      <alignment vertical="center" wrapText="1"/>
    </xf>
    <xf numFmtId="0" fontId="7" fillId="0" borderId="0" xfId="0" applyFont="1" applyAlignment="1">
      <alignment wrapText="1"/>
    </xf>
    <xf numFmtId="164" fontId="7" fillId="0" borderId="12" xfId="0" applyNumberFormat="1" applyFont="1" applyBorder="1" applyAlignment="1">
      <alignment horizontal="center" vertical="center" wrapText="1"/>
    </xf>
    <xf numFmtId="0" fontId="0" fillId="0" borderId="0" xfId="0" applyAlignment="1">
      <alignment wrapText="1"/>
    </xf>
    <xf numFmtId="0" fontId="0" fillId="0" borderId="0" xfId="0" applyAlignment="1">
      <alignment wrapText="1"/>
    </xf>
    <xf numFmtId="49" fontId="7" fillId="0" borderId="21" xfId="0" applyNumberFormat="1" applyFont="1" applyBorder="1" applyAlignment="1">
      <alignment horizontal="center" vertical="center" wrapText="1"/>
    </xf>
    <xf numFmtId="49" fontId="0" fillId="0" borderId="0" xfId="0" applyNumberFormat="1" applyAlignment="1">
      <alignment horizontal="center"/>
    </xf>
    <xf numFmtId="49" fontId="0" fillId="0" borderId="0" xfId="0" applyNumberFormat="1" applyAlignment="1">
      <alignment horizontal="center" vertical="center"/>
    </xf>
    <xf numFmtId="49" fontId="0" fillId="0" borderId="0" xfId="0" applyNumberFormat="1"/>
    <xf numFmtId="49" fontId="0" fillId="0" borderId="0" xfId="0" applyNumberFormat="1" applyAlignment="1">
      <alignment horizontal="justify" vertical="center"/>
    </xf>
    <xf numFmtId="49" fontId="7" fillId="0" borderId="20" xfId="0" applyNumberFormat="1" applyFont="1" applyBorder="1" applyAlignment="1">
      <alignment horizontal="center" vertical="center" wrapText="1"/>
    </xf>
    <xf numFmtId="49" fontId="7" fillId="0" borderId="14" xfId="0" applyNumberFormat="1" applyFont="1" applyBorder="1" applyAlignment="1">
      <alignment vertical="center" wrapText="1"/>
    </xf>
    <xf numFmtId="49" fontId="0" fillId="0" borderId="18" xfId="0" applyNumberFormat="1" applyBorder="1" applyAlignment="1">
      <alignment vertical="center" wrapText="1"/>
    </xf>
    <xf numFmtId="49" fontId="0" fillId="0" borderId="7" xfId="0" applyNumberFormat="1" applyBorder="1" applyAlignment="1">
      <alignment vertical="center" wrapText="1"/>
    </xf>
    <xf numFmtId="0" fontId="0" fillId="0" borderId="8" xfId="0" applyBorder="1" applyAlignment="1">
      <alignment vertical="center" wrapText="1"/>
    </xf>
    <xf numFmtId="49" fontId="0" fillId="0" borderId="18" xfId="0" applyNumberFormat="1" applyBorder="1" applyAlignment="1">
      <alignment vertical="center" wrapText="1"/>
    </xf>
    <xf numFmtId="49" fontId="0" fillId="0" borderId="30" xfId="0" applyNumberFormat="1" applyBorder="1" applyAlignment="1">
      <alignment vertical="center" wrapText="1"/>
    </xf>
    <xf numFmtId="0" fontId="0" fillId="0" borderId="6" xfId="0" applyBorder="1" applyAlignment="1">
      <alignment vertical="center" wrapText="1"/>
    </xf>
    <xf numFmtId="49" fontId="0" fillId="0" borderId="8" xfId="0" applyNumberFormat="1" applyBorder="1" applyAlignment="1">
      <alignment horizontal="center" vertical="center" wrapText="1"/>
    </xf>
    <xf numFmtId="49" fontId="0" fillId="0" borderId="1" xfId="0" applyNumberFormat="1" applyBorder="1" applyAlignment="1">
      <alignment horizontal="center" vertical="center" wrapText="1"/>
    </xf>
    <xf numFmtId="49" fontId="0" fillId="0" borderId="7" xfId="0" applyNumberFormat="1" applyBorder="1" applyAlignment="1">
      <alignment vertical="center" wrapText="1"/>
    </xf>
    <xf numFmtId="0" fontId="0" fillId="0" borderId="8" xfId="0" applyBorder="1" applyAlignment="1">
      <alignment vertical="center" wrapText="1"/>
    </xf>
    <xf numFmtId="3" fontId="7" fillId="0" borderId="12" xfId="0" applyNumberFormat="1" applyFont="1" applyBorder="1" applyAlignment="1">
      <alignment horizontal="right" vertical="center" wrapText="1"/>
    </xf>
    <xf numFmtId="3" fontId="7" fillId="0" borderId="23" xfId="0" applyNumberFormat="1" applyFont="1" applyBorder="1" applyAlignment="1">
      <alignment horizontal="right" vertical="center" wrapText="1"/>
    </xf>
    <xf numFmtId="3" fontId="0" fillId="2" borderId="8" xfId="0" applyNumberFormat="1" applyFill="1" applyBorder="1" applyAlignment="1" applyProtection="1">
      <alignment horizontal="right" vertical="center" wrapText="1"/>
      <protection locked="0"/>
    </xf>
    <xf numFmtId="3" fontId="0" fillId="2" borderId="9" xfId="0" applyNumberFormat="1" applyFill="1" applyBorder="1" applyAlignment="1" applyProtection="1">
      <alignment horizontal="right" vertical="center" wrapText="1"/>
      <protection locked="0"/>
    </xf>
    <xf numFmtId="3" fontId="0" fillId="2" borderId="1" xfId="0" applyNumberFormat="1" applyFill="1" applyBorder="1" applyAlignment="1" applyProtection="1">
      <alignment horizontal="right" vertical="center" wrapText="1"/>
      <protection locked="0"/>
    </xf>
    <xf numFmtId="3" fontId="0" fillId="2" borderId="10" xfId="0" applyNumberFormat="1" applyFill="1" applyBorder="1" applyAlignment="1" applyProtection="1">
      <alignment horizontal="right" vertical="center" wrapText="1"/>
      <protection locked="0"/>
    </xf>
    <xf numFmtId="3" fontId="0" fillId="2" borderId="1" xfId="0" applyNumberFormat="1" applyFill="1" applyBorder="1" applyAlignment="1" applyProtection="1">
      <alignment horizontal="right" wrapText="1"/>
      <protection locked="0"/>
    </xf>
    <xf numFmtId="3" fontId="0" fillId="2" borderId="10" xfId="0" applyNumberFormat="1" applyFill="1" applyBorder="1" applyAlignment="1" applyProtection="1">
      <alignment horizontal="right" wrapText="1"/>
      <protection locked="0"/>
    </xf>
    <xf numFmtId="3" fontId="0" fillId="2" borderId="6" xfId="0" applyNumberFormat="1" applyFill="1" applyBorder="1" applyAlignment="1" applyProtection="1">
      <alignment horizontal="right"/>
      <protection locked="0"/>
    </xf>
    <xf numFmtId="3" fontId="0" fillId="2" borderId="16" xfId="0" applyNumberFormat="1" applyFill="1" applyBorder="1" applyAlignment="1" applyProtection="1">
      <alignment horizontal="right"/>
      <protection locked="0"/>
    </xf>
    <xf numFmtId="49" fontId="0" fillId="2" borderId="1" xfId="0" applyNumberFormat="1" applyFill="1" applyBorder="1" applyAlignment="1" applyProtection="1">
      <alignment horizontal="left" vertical="center"/>
      <protection locked="0"/>
    </xf>
    <xf numFmtId="0" fontId="0" fillId="0" borderId="12" xfId="0" applyBorder="1" applyAlignment="1">
      <alignment vertical="center" wrapText="1"/>
    </xf>
    <xf numFmtId="3" fontId="0" fillId="2" borderId="12" xfId="0" applyNumberFormat="1" applyFill="1" applyBorder="1" applyAlignment="1" applyProtection="1">
      <alignment horizontal="right" vertical="center" wrapText="1"/>
      <protection locked="0"/>
    </xf>
    <xf numFmtId="3" fontId="0" fillId="2" borderId="23" xfId="0" applyNumberFormat="1" applyFill="1" applyBorder="1" applyAlignment="1" applyProtection="1">
      <alignment horizontal="right" vertical="center" wrapText="1"/>
      <protection locked="0"/>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xf>
    <xf numFmtId="14" fontId="0" fillId="2" borderId="10" xfId="0" applyNumberFormat="1" applyFill="1" applyBorder="1" applyAlignment="1" applyProtection="1">
      <alignment horizontal="left" vertical="center"/>
      <protection locked="0"/>
    </xf>
    <xf numFmtId="0" fontId="12" fillId="0" borderId="0" xfId="0" applyFont="1" applyAlignment="1">
      <alignment wrapText="1"/>
    </xf>
    <xf numFmtId="0" fontId="0" fillId="0" borderId="0" xfId="0" applyAlignment="1">
      <alignment wrapText="1"/>
    </xf>
    <xf numFmtId="0" fontId="0" fillId="0" borderId="30" xfId="0" applyBorder="1" applyAlignment="1">
      <alignment horizontal="left" vertical="center" wrapText="1" indent="4"/>
    </xf>
    <xf numFmtId="0" fontId="0" fillId="0" borderId="6" xfId="0" applyBorder="1" applyAlignment="1">
      <alignment horizontal="center" vertical="center" wrapText="1"/>
    </xf>
    <xf numFmtId="164" fontId="0" fillId="2" borderId="16" xfId="0" applyNumberFormat="1" applyFill="1" applyBorder="1" applyAlignment="1" applyProtection="1">
      <alignment vertical="center"/>
      <protection locked="0"/>
    </xf>
    <xf numFmtId="0" fontId="0" fillId="0" borderId="18" xfId="0" applyBorder="1" applyAlignment="1">
      <alignment horizontal="left" vertical="center" wrapText="1" indent="5"/>
    </xf>
    <xf numFmtId="0" fontId="7" fillId="0" borderId="12" xfId="0" applyFont="1" applyBorder="1" applyAlignment="1">
      <alignment horizontal="center" vertical="center" wrapText="1"/>
    </xf>
    <xf numFmtId="164" fontId="7" fillId="2" borderId="10" xfId="0" applyNumberFormat="1" applyFont="1" applyFill="1" applyBorder="1" applyAlignment="1" applyProtection="1">
      <alignment vertical="center"/>
      <protection locked="0"/>
    </xf>
    <xf numFmtId="0" fontId="7" fillId="0" borderId="0" xfId="0" applyFont="1"/>
    <xf numFmtId="0" fontId="7" fillId="0" borderId="14" xfId="0" applyFont="1" applyBorder="1" applyAlignment="1">
      <alignment horizontal="left" vertical="center" wrapText="1"/>
    </xf>
    <xf numFmtId="0" fontId="0" fillId="0" borderId="14" xfId="0" applyBorder="1" applyAlignment="1">
      <alignment horizontal="left" vertical="center" wrapText="1"/>
    </xf>
    <xf numFmtId="0" fontId="7" fillId="0" borderId="0" xfId="0" applyFont="1" applyAlignment="1">
      <alignment horizontal="right" indent="1"/>
    </xf>
    <xf numFmtId="0" fontId="7" fillId="0" borderId="0" xfId="0" applyFont="1" applyAlignment="1">
      <alignment horizontal="center"/>
    </xf>
    <xf numFmtId="14" fontId="0" fillId="2" borderId="1" xfId="0" applyNumberFormat="1" applyFill="1" applyBorder="1" applyAlignment="1" applyProtection="1">
      <alignment horizontal="left"/>
      <protection locked="0"/>
    </xf>
    <xf numFmtId="0" fontId="0" fillId="0" borderId="38" xfId="0" applyBorder="1" applyAlignment="1">
      <alignment vertical="center" wrapText="1"/>
    </xf>
    <xf numFmtId="14" fontId="0" fillId="0" borderId="1" xfId="0" applyNumberFormat="1" applyBorder="1" applyAlignment="1">
      <alignment horizontal="left" vertical="center" wrapText="1"/>
    </xf>
    <xf numFmtId="0" fontId="0" fillId="0" borderId="1" xfId="0" applyBorder="1" applyAlignment="1">
      <alignment horizontal="left" vertical="center"/>
    </xf>
    <xf numFmtId="1" fontId="16" fillId="0" borderId="0" xfId="0" applyNumberFormat="1" applyFont="1" applyAlignment="1">
      <alignment horizontal="center" vertical="center"/>
    </xf>
    <xf numFmtId="166" fontId="7" fillId="0" borderId="28" xfId="0" applyNumberFormat="1" applyFont="1" applyBorder="1" applyAlignment="1">
      <alignment horizontal="center" vertical="center" wrapText="1"/>
    </xf>
    <xf numFmtId="166" fontId="7" fillId="0" borderId="29" xfId="0" applyNumberFormat="1" applyFont="1" applyBorder="1" applyAlignment="1">
      <alignment horizontal="center" vertical="center" wrapText="1"/>
    </xf>
    <xf numFmtId="0" fontId="14" fillId="0" borderId="0" xfId="0" applyFont="1" applyAlignment="1">
      <alignment horizontal="center" vertical="center"/>
    </xf>
    <xf numFmtId="0" fontId="9" fillId="0" borderId="2" xfId="0" applyFont="1" applyBorder="1" applyAlignment="1">
      <alignment horizontal="left" vertical="top"/>
    </xf>
    <xf numFmtId="0" fontId="0" fillId="0" borderId="11" xfId="0" applyBorder="1" applyAlignment="1">
      <alignment horizontal="left" vertical="center" wrapText="1"/>
    </xf>
    <xf numFmtId="0" fontId="0" fillId="0" borderId="8" xfId="0" applyBorder="1" applyAlignment="1">
      <alignment horizontal="left" vertical="center" wrapText="1"/>
    </xf>
    <xf numFmtId="49" fontId="0" fillId="2" borderId="11" xfId="0" applyNumberFormat="1" applyFill="1" applyBorder="1" applyAlignment="1" applyProtection="1">
      <alignment horizontal="left" vertical="top"/>
      <protection locked="0"/>
    </xf>
    <xf numFmtId="49" fontId="0" fillId="2" borderId="8" xfId="0" applyNumberFormat="1" applyFill="1" applyBorder="1" applyAlignment="1" applyProtection="1">
      <alignment horizontal="left" vertical="top"/>
      <protection locked="0"/>
    </xf>
    <xf numFmtId="0" fontId="1" fillId="0" borderId="2" xfId="0" applyFont="1" applyBorder="1" applyAlignment="1">
      <alignment horizontal="left" vertical="top"/>
    </xf>
    <xf numFmtId="165" fontId="7" fillId="0" borderId="28" xfId="0" applyNumberFormat="1" applyFont="1" applyBorder="1" applyAlignment="1">
      <alignment horizontal="center" vertical="center" wrapText="1"/>
    </xf>
    <xf numFmtId="165" fontId="7" fillId="0" borderId="29" xfId="0" applyNumberFormat="1" applyFont="1" applyBorder="1" applyAlignment="1">
      <alignment horizontal="center" vertical="center" wrapText="1"/>
    </xf>
    <xf numFmtId="14" fontId="7" fillId="0" borderId="0" xfId="0" applyNumberFormat="1" applyFont="1" applyAlignment="1">
      <alignment horizontal="center" vertical="center"/>
    </xf>
    <xf numFmtId="0" fontId="7" fillId="0" borderId="27"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6" xfId="0" applyFont="1" applyBorder="1" applyAlignment="1">
      <alignment horizontal="center" vertical="center" wrapText="1"/>
    </xf>
    <xf numFmtId="173" fontId="17" fillId="0" borderId="39" xfId="0" applyNumberFormat="1" applyFont="1" applyBorder="1" applyAlignment="1">
      <alignment horizontal="center" vertical="center"/>
    </xf>
    <xf numFmtId="166" fontId="7" fillId="0" borderId="28" xfId="0" applyNumberFormat="1" applyFont="1" applyBorder="1" applyAlignment="1">
      <alignment horizontal="center" vertical="center" wrapText="1"/>
    </xf>
    <xf numFmtId="166" fontId="7" fillId="0" borderId="29" xfId="0" applyNumberFormat="1" applyFont="1" applyBorder="1" applyAlignment="1">
      <alignment horizontal="center" vertical="center" wrapText="1"/>
    </xf>
    <xf numFmtId="0" fontId="14" fillId="0" borderId="0" xfId="0" applyFont="1" applyAlignment="1">
      <alignment horizontal="center" wrapText="1"/>
    </xf>
    <xf numFmtId="0" fontId="7" fillId="0" borderId="4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0" xfId="0" applyFont="1" applyAlignment="1">
      <alignment horizontal="center" vertical="center"/>
    </xf>
    <xf numFmtId="0" fontId="14" fillId="0" borderId="0" xfId="0" applyFont="1" applyAlignment="1">
      <alignment horizontal="center"/>
    </xf>
    <xf numFmtId="0" fontId="7" fillId="0" borderId="0" xfId="0" applyFont="1" applyAlignment="1">
      <alignment horizontal="center"/>
    </xf>
    <xf numFmtId="168" fontId="7" fillId="0" borderId="28" xfId="0" applyNumberFormat="1" applyFont="1" applyBorder="1" applyAlignment="1">
      <alignment horizontal="center" vertical="center" wrapText="1"/>
    </xf>
    <xf numFmtId="168" fontId="7" fillId="0" borderId="29" xfId="0" applyNumberFormat="1" applyFont="1" applyBorder="1" applyAlignment="1">
      <alignment horizontal="center" vertical="center" wrapText="1"/>
    </xf>
    <xf numFmtId="0" fontId="0" fillId="0" borderId="18" xfId="0" applyBorder="1" applyAlignment="1">
      <alignment horizontal="justify" vertical="center"/>
    </xf>
    <xf numFmtId="0" fontId="0" fillId="0" borderId="1" xfId="0" applyBorder="1"/>
    <xf numFmtId="0" fontId="0" fillId="0" borderId="30" xfId="0" applyBorder="1" applyAlignment="1">
      <alignment horizontal="justify" vertical="center"/>
    </xf>
    <xf numFmtId="0" fontId="0" fillId="0" borderId="6" xfId="0" applyBorder="1"/>
    <xf numFmtId="0" fontId="0" fillId="0" borderId="45" xfId="0" applyBorder="1" applyAlignment="1">
      <alignment horizontal="justify" vertical="center"/>
    </xf>
    <xf numFmtId="0" fontId="0" fillId="0" borderId="4" xfId="0" applyBorder="1"/>
    <xf numFmtId="0" fontId="0" fillId="0" borderId="26" xfId="0" applyBorder="1"/>
    <xf numFmtId="0" fontId="0" fillId="0" borderId="50" xfId="0" applyBorder="1" applyAlignment="1">
      <alignment horizontal="justify" vertical="center"/>
    </xf>
    <xf numFmtId="0" fontId="0" fillId="0" borderId="39" xfId="0" applyBorder="1" applyAlignment="1">
      <alignment horizontal="justify" vertical="center"/>
    </xf>
    <xf numFmtId="0" fontId="0" fillId="0" borderId="33" xfId="0" applyBorder="1" applyAlignment="1">
      <alignment horizontal="justify" vertical="center"/>
    </xf>
    <xf numFmtId="0" fontId="0" fillId="0" borderId="45" xfId="0" applyBorder="1" applyAlignment="1">
      <alignment horizontal="justify" vertical="center" wrapText="1"/>
    </xf>
    <xf numFmtId="0" fontId="0" fillId="0" borderId="26" xfId="0" applyBorder="1" applyAlignment="1">
      <alignment horizontal="justify"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48" xfId="0" applyBorder="1" applyAlignment="1">
      <alignment horizontal="justify" vertical="center" wrapText="1"/>
    </xf>
    <xf numFmtId="0" fontId="0" fillId="0" borderId="49" xfId="0" applyBorder="1" applyAlignment="1">
      <alignment horizontal="justify" vertical="center" wrapText="1"/>
    </xf>
    <xf numFmtId="0" fontId="0" fillId="0" borderId="42" xfId="0" applyBorder="1" applyAlignment="1">
      <alignment horizontal="justify" vertical="center" wrapText="1"/>
    </xf>
    <xf numFmtId="0" fontId="0" fillId="0" borderId="43" xfId="0" applyBorder="1" applyAlignment="1">
      <alignment horizontal="justify" vertical="center" wrapText="1"/>
    </xf>
    <xf numFmtId="0" fontId="0" fillId="0" borderId="44" xfId="0" applyBorder="1" applyAlignment="1">
      <alignment horizontal="justify"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0" fillId="0" borderId="36"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1" xfId="0" applyBorder="1" applyAlignment="1">
      <alignment horizontal="left" vertical="center" wrapText="1"/>
    </xf>
    <xf numFmtId="0" fontId="0" fillId="0" borderId="38" xfId="0" applyBorder="1" applyAlignment="1">
      <alignment horizontal="left" vertical="center" wrapText="1"/>
    </xf>
    <xf numFmtId="0" fontId="0" fillId="0" borderId="45" xfId="0" applyBorder="1" applyAlignment="1">
      <alignment horizontal="left" vertical="center" wrapText="1"/>
    </xf>
    <xf numFmtId="0" fontId="0" fillId="0" borderId="26" xfId="0" applyBorder="1" applyAlignment="1">
      <alignment horizontal="left" vertical="center" wrapText="1"/>
    </xf>
    <xf numFmtId="0" fontId="0" fillId="0" borderId="46" xfId="0" applyBorder="1" applyAlignment="1">
      <alignment horizontal="justify" vertical="center" wrapText="1"/>
    </xf>
    <xf numFmtId="0" fontId="0" fillId="0" borderId="47" xfId="0" applyBorder="1" applyAlignment="1">
      <alignment horizontal="justify" vertical="center" wrapText="1"/>
    </xf>
    <xf numFmtId="0" fontId="0" fillId="0" borderId="0" xfId="0"/>
    <xf numFmtId="0" fontId="0" fillId="0" borderId="13" xfId="0"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6" xfId="0" applyFont="1" applyBorder="1" applyAlignment="1">
      <alignment horizontal="center" vertical="center" wrapText="1"/>
    </xf>
    <xf numFmtId="0" fontId="18" fillId="0" borderId="0" xfId="0" applyFont="1" applyAlignment="1">
      <alignment horizontal="center"/>
    </xf>
    <xf numFmtId="14" fontId="7" fillId="0" borderId="0" xfId="0" applyNumberFormat="1" applyFont="1" applyAlignment="1">
      <alignment horizontal="center"/>
    </xf>
    <xf numFmtId="0" fontId="7" fillId="0" borderId="18" xfId="0" applyFont="1" applyBorder="1" applyAlignment="1">
      <alignment horizontal="center" vertical="center" wrapText="1"/>
    </xf>
    <xf numFmtId="0" fontId="7" fillId="0" borderId="29" xfId="0" applyFont="1" applyBorder="1" applyAlignment="1">
      <alignment horizontal="center" vertical="center" wrapText="1"/>
    </xf>
    <xf numFmtId="0" fontId="0" fillId="0" borderId="39" xfId="0" applyBorder="1" applyAlignment="1">
      <alignment horizontal="center"/>
    </xf>
    <xf numFmtId="14" fontId="7" fillId="0" borderId="0" xfId="0" applyNumberFormat="1" applyFont="1" applyAlignment="1">
      <alignment horizontal="center" wrapText="1"/>
    </xf>
    <xf numFmtId="0" fontId="7" fillId="0" borderId="48"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0" fillId="0" borderId="48"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173" fontId="7" fillId="0" borderId="0" xfId="0" applyNumberFormat="1" applyFont="1" applyAlignment="1">
      <alignment horizontal="center"/>
    </xf>
    <xf numFmtId="169" fontId="0" fillId="0" borderId="20" xfId="0" applyNumberFormat="1" applyBorder="1" applyAlignment="1">
      <alignment horizontal="center"/>
    </xf>
    <xf numFmtId="169" fontId="0" fillId="0" borderId="21" xfId="0" applyNumberFormat="1" applyBorder="1" applyAlignment="1">
      <alignment horizontal="center"/>
    </xf>
    <xf numFmtId="169" fontId="0" fillId="0" borderId="35" xfId="0" applyNumberFormat="1" applyBorder="1" applyAlignment="1">
      <alignment horizontal="center"/>
    </xf>
    <xf numFmtId="0" fontId="11" fillId="0" borderId="0" xfId="0" applyFont="1" applyAlignment="1">
      <alignment horizontal="right"/>
    </xf>
    <xf numFmtId="169" fontId="0" fillId="0" borderId="18" xfId="0" applyNumberFormat="1" applyBorder="1" applyAlignment="1">
      <alignment horizontal="center"/>
    </xf>
    <xf numFmtId="169" fontId="0" fillId="0" borderId="1" xfId="0" applyNumberFormat="1" applyBorder="1" applyAlignment="1">
      <alignment horizontal="center"/>
    </xf>
    <xf numFmtId="169" fontId="0" fillId="0" borderId="10" xfId="0" applyNumberFormat="1" applyBorder="1" applyAlignment="1">
      <alignment horizontal="center"/>
    </xf>
    <xf numFmtId="169" fontId="7" fillId="0" borderId="7" xfId="0" applyNumberFormat="1" applyFont="1" applyBorder="1" applyAlignment="1">
      <alignment horizontal="center" vertical="center" wrapText="1"/>
    </xf>
    <xf numFmtId="169" fontId="7" fillId="0" borderId="8" xfId="0" applyNumberFormat="1" applyFont="1" applyBorder="1" applyAlignment="1">
      <alignment horizontal="center" vertical="center" wrapText="1"/>
    </xf>
    <xf numFmtId="169" fontId="7" fillId="0" borderId="9" xfId="0" applyNumberFormat="1" applyFont="1" applyBorder="1" applyAlignment="1">
      <alignment horizontal="center" vertical="center" wrapText="1"/>
    </xf>
    <xf numFmtId="0" fontId="18" fillId="0" borderId="0" xfId="0" applyFont="1" applyAlignment="1">
      <alignment horizontal="center" vertical="center" wrapText="1"/>
    </xf>
    <xf numFmtId="14"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xf>
    <xf numFmtId="0" fontId="7" fillId="0" borderId="30" xfId="0" applyFont="1" applyBorder="1" applyAlignment="1">
      <alignment horizontal="center" vertical="center"/>
    </xf>
    <xf numFmtId="0" fontId="0" fillId="0" borderId="39" xfId="0" applyBorder="1" applyAlignment="1">
      <alignment horizontal="center" vertical="center"/>
    </xf>
    <xf numFmtId="49" fontId="7" fillId="0" borderId="27" xfId="0" applyNumberFormat="1" applyFont="1" applyBorder="1" applyAlignment="1">
      <alignment horizontal="center" vertical="center" wrapText="1"/>
    </xf>
    <xf numFmtId="49" fontId="7" fillId="0" borderId="30" xfId="0" applyNumberFormat="1" applyFont="1" applyBorder="1" applyAlignment="1">
      <alignment horizontal="center" vertical="center" wrapText="1"/>
    </xf>
    <xf numFmtId="49" fontId="7" fillId="0" borderId="28"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cellXfs>
  <cellStyles count="1">
    <cellStyle name="Normal" xfId="0" builtinId="0"/>
  </cellStyles>
  <dxfs count="74">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C0504D"/>
        </patternFill>
      </fill>
    </dxf>
    <dxf>
      <fill>
        <patternFill>
          <bgColor rgb="FFC0504D"/>
        </patternFill>
      </fill>
    </dxf>
    <dxf>
      <fill>
        <patternFill>
          <bgColor rgb="FFC0504D"/>
        </patternFill>
      </fill>
    </dxf>
    <dxf>
      <fill>
        <patternFill>
          <bgColor rgb="FFC0504D"/>
        </patternFill>
      </fill>
    </dxf>
    <dxf>
      <fill>
        <patternFill>
          <bgColor rgb="FFC0504D"/>
        </patternFill>
      </fill>
    </dxf>
    <dxf>
      <fill>
        <patternFill>
          <bgColor rgb="FFC0504D"/>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D99694"/>
        </patternFill>
      </fill>
    </dxf>
    <dxf>
      <fill>
        <patternFill>
          <bgColor rgb="FFF2DBDB"/>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6.bin"/><Relationship Id="rId1" Type="http://schemas.openxmlformats.org/officeDocument/2006/relationships/hyperlink" Target="http://contabilsef.md/term.php?l=ro&amp;term=730&amp;t=Numerar" TargetMode="Externa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showGridLines="0" workbookViewId="0">
      <selection activeCell="B4" sqref="B4"/>
    </sheetView>
  </sheetViews>
  <sheetFormatPr defaultColWidth="9.109375" defaultRowHeight="14.4" x14ac:dyDescent="0.3"/>
  <cols>
    <col min="1" max="1" width="29.5546875" style="2" customWidth="1"/>
    <col min="2" max="2" width="34.6640625" style="15" customWidth="1"/>
    <col min="3" max="3" width="18.33203125" style="2" customWidth="1"/>
    <col min="4" max="4" width="18.33203125" style="3" customWidth="1"/>
    <col min="5" max="5" width="9.109375" style="2"/>
  </cols>
  <sheetData>
    <row r="1" spans="1:4" s="426" customFormat="1" ht="11.25" customHeight="1" x14ac:dyDescent="0.3">
      <c r="A1" s="424" t="s">
        <v>0</v>
      </c>
      <c r="B1" s="425"/>
      <c r="C1" s="17" t="s">
        <v>1</v>
      </c>
      <c r="D1" s="18" t="s">
        <v>2</v>
      </c>
    </row>
    <row r="2" spans="1:4" s="426" customFormat="1" ht="11.25" customHeight="1" x14ac:dyDescent="0.3">
      <c r="B2" s="425"/>
      <c r="C2" s="17" t="s">
        <v>3</v>
      </c>
      <c r="D2" s="18">
        <v>180507</v>
      </c>
    </row>
    <row r="3" spans="1:4" ht="27" customHeight="1" x14ac:dyDescent="0.3">
      <c r="A3" s="448" t="s">
        <v>4</v>
      </c>
      <c r="B3" s="448"/>
      <c r="C3" s="448"/>
      <c r="D3" s="448"/>
    </row>
    <row r="4" spans="1:4" s="272" customFormat="1" ht="15" customHeight="1" x14ac:dyDescent="0.3">
      <c r="A4" s="439" t="s">
        <v>5</v>
      </c>
      <c r="B4" s="441">
        <v>45658</v>
      </c>
      <c r="C4" s="440" t="s">
        <v>6</v>
      </c>
      <c r="D4" s="441">
        <v>46022</v>
      </c>
    </row>
    <row r="5" spans="1:4" s="4" customFormat="1" ht="15.75" customHeight="1" x14ac:dyDescent="0.3">
      <c r="A5" s="2"/>
      <c r="B5" s="2"/>
      <c r="C5" s="2"/>
      <c r="D5" s="445" t="str">
        <f>IF(TYPE(VALUE(TEXT(ADT,"D")))=1,"DD.MM.YYYY","ДД.ММ.ГГГГ")</f>
        <v>DD.MM.YYYY</v>
      </c>
    </row>
    <row r="6" spans="1:4" x14ac:dyDescent="0.3">
      <c r="B6" s="2"/>
      <c r="D6" s="5" t="s">
        <v>7</v>
      </c>
    </row>
    <row r="7" spans="1:4" s="23" customFormat="1" ht="15" customHeight="1" x14ac:dyDescent="0.3">
      <c r="A7" s="20" t="s">
        <v>8</v>
      </c>
      <c r="B7" s="420" t="s">
        <v>9</v>
      </c>
      <c r="C7" s="22" t="s">
        <v>10</v>
      </c>
      <c r="D7" s="420" t="s">
        <v>11</v>
      </c>
    </row>
    <row r="8" spans="1:4" s="23" customFormat="1" ht="15.75" customHeight="1" x14ac:dyDescent="0.3">
      <c r="A8" s="20" t="s">
        <v>12</v>
      </c>
      <c r="B8" s="420" t="s">
        <v>13</v>
      </c>
      <c r="C8" s="22" t="s">
        <v>14</v>
      </c>
      <c r="D8" s="420" t="s">
        <v>15</v>
      </c>
    </row>
    <row r="9" spans="1:4" s="23" customFormat="1" ht="15.75" customHeight="1" x14ac:dyDescent="0.3">
      <c r="A9" s="20" t="s">
        <v>16</v>
      </c>
      <c r="B9" s="420" t="s">
        <v>17</v>
      </c>
      <c r="C9" s="22" t="s">
        <v>18</v>
      </c>
      <c r="D9" s="420" t="s">
        <v>19</v>
      </c>
    </row>
    <row r="10" spans="1:4" s="23" customFormat="1" ht="15.75" customHeight="1" x14ac:dyDescent="0.3">
      <c r="A10" s="20" t="s">
        <v>20</v>
      </c>
      <c r="B10" s="420" t="s">
        <v>21</v>
      </c>
      <c r="C10" s="22" t="s">
        <v>22</v>
      </c>
      <c r="D10" s="420" t="s">
        <v>23</v>
      </c>
    </row>
    <row r="11" spans="1:4" s="23" customFormat="1" ht="15" customHeight="1" x14ac:dyDescent="0.3">
      <c r="A11" s="20" t="s">
        <v>24</v>
      </c>
      <c r="B11" s="420" t="s">
        <v>25</v>
      </c>
      <c r="C11" s="22" t="s">
        <v>26</v>
      </c>
      <c r="D11" s="420" t="s">
        <v>27</v>
      </c>
    </row>
    <row r="12" spans="1:4" s="23" customFormat="1" ht="15" customHeight="1" x14ac:dyDescent="0.3">
      <c r="A12" s="20" t="s">
        <v>28</v>
      </c>
      <c r="B12" s="420" t="s">
        <v>29</v>
      </c>
      <c r="C12" s="22" t="s">
        <v>30</v>
      </c>
      <c r="D12" s="420" t="s">
        <v>31</v>
      </c>
    </row>
    <row r="13" spans="1:4" s="23" customFormat="1" ht="15" customHeight="1" x14ac:dyDescent="0.3">
      <c r="A13" s="20" t="s">
        <v>32</v>
      </c>
      <c r="B13" s="420" t="s">
        <v>33</v>
      </c>
      <c r="C13" s="22"/>
      <c r="D13" s="59"/>
    </row>
    <row r="14" spans="1:4" ht="15.75" customHeight="1" x14ac:dyDescent="0.3">
      <c r="A14" s="6"/>
      <c r="B14" s="7"/>
      <c r="C14" s="8"/>
      <c r="D14" s="9"/>
    </row>
    <row r="15" spans="1:4" ht="15.75" customHeight="1" x14ac:dyDescent="0.3">
      <c r="A15" s="10"/>
      <c r="B15" s="10"/>
      <c r="C15" s="16"/>
      <c r="D15" s="11"/>
    </row>
    <row r="16" spans="1:4" s="23" customFormat="1" ht="15" customHeight="1" x14ac:dyDescent="0.3">
      <c r="A16" s="24"/>
      <c r="B16" s="25"/>
      <c r="C16" s="26" t="s">
        <v>34</v>
      </c>
      <c r="D16" s="420" t="s">
        <v>35</v>
      </c>
    </row>
    <row r="17" spans="1:4" s="23" customFormat="1" ht="15.75" customHeight="1" x14ac:dyDescent="0.3">
      <c r="A17" s="450" t="s">
        <v>36</v>
      </c>
      <c r="B17" s="452" t="s">
        <v>37</v>
      </c>
      <c r="C17" s="26" t="s">
        <v>38</v>
      </c>
      <c r="D17" s="27"/>
    </row>
    <row r="18" spans="1:4" s="23" customFormat="1" ht="15" customHeight="1" x14ac:dyDescent="0.3">
      <c r="A18" s="451"/>
      <c r="B18" s="453"/>
      <c r="C18" s="26" t="s">
        <v>39</v>
      </c>
      <c r="D18" s="27"/>
    </row>
    <row r="19" spans="1:4" s="23" customFormat="1" ht="30" customHeight="1" x14ac:dyDescent="0.3">
      <c r="A19" s="28" t="s">
        <v>40</v>
      </c>
      <c r="B19" s="420" t="s">
        <v>41</v>
      </c>
      <c r="C19" s="26" t="s">
        <v>42</v>
      </c>
      <c r="D19" s="420"/>
    </row>
    <row r="20" spans="1:4" s="23" customFormat="1" ht="15" customHeight="1" x14ac:dyDescent="0.3">
      <c r="A20" s="29"/>
      <c r="B20" s="30"/>
      <c r="C20" s="31"/>
      <c r="D20" s="32"/>
    </row>
    <row r="21" spans="1:4" x14ac:dyDescent="0.3">
      <c r="A21" s="12"/>
      <c r="B21" s="12"/>
      <c r="C21" s="12"/>
      <c r="D21" s="13"/>
    </row>
    <row r="22" spans="1:4" s="23" customFormat="1" ht="15" customHeight="1" x14ac:dyDescent="0.3">
      <c r="A22" s="33" t="s">
        <v>43</v>
      </c>
      <c r="B22" s="420" t="s">
        <v>44</v>
      </c>
      <c r="C22" s="34"/>
      <c r="D22" s="19"/>
    </row>
    <row r="23" spans="1:4" s="53" customFormat="1" ht="15.75" customHeight="1" x14ac:dyDescent="0.3">
      <c r="A23" s="449" t="s">
        <v>45</v>
      </c>
      <c r="B23" s="449"/>
      <c r="C23" s="449"/>
      <c r="D23" s="449"/>
    </row>
    <row r="24" spans="1:4" s="36" customFormat="1" ht="15" customHeight="1" x14ac:dyDescent="0.3">
      <c r="A24" s="35" t="s">
        <v>46</v>
      </c>
      <c r="B24" s="420" t="s">
        <v>47</v>
      </c>
      <c r="C24" s="34"/>
      <c r="D24" s="19"/>
    </row>
    <row r="25" spans="1:4" s="14" customFormat="1" ht="13.8" x14ac:dyDescent="0.3">
      <c r="A25" s="449" t="s">
        <v>45</v>
      </c>
      <c r="B25" s="454"/>
      <c r="C25" s="454"/>
      <c r="D25" s="454"/>
    </row>
  </sheetData>
  <sheetProtection sheet="1" selectLockedCells="1"/>
  <protectedRanges>
    <protectedRange sqref="A16 A10:A14 A18:A23 A5:A8 C23 B21:C22 B24:C24" name="Range2"/>
  </protectedRanges>
  <mergeCells count="5">
    <mergeCell ref="A3:D3"/>
    <mergeCell ref="A23:D23"/>
    <mergeCell ref="A17:A18"/>
    <mergeCell ref="B17:B18"/>
    <mergeCell ref="A25:D25"/>
  </mergeCells>
  <conditionalFormatting sqref="B4 D4 B7:B13 D7:D12 D16:D19 B17:B19 B22 B24">
    <cfRule type="containsBlanks" dxfId="73" priority="1" stopIfTrue="1">
      <formula>LEN(TRIM(B4))=0</formula>
    </cfRule>
  </conditionalFormatting>
  <pageMargins left="0.39370078740157" right="0.39370078740157" top="0.39370078740157" bottom="0.39370078740157" header="0.31496062992126" footer="0.31496062992126"/>
  <pageSetup paperSize="9" scale="94" fitToHeight="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28"/>
  <sheetViews>
    <sheetView showGridLines="0" workbookViewId="0">
      <selection activeCell="F28" sqref="F28"/>
    </sheetView>
  </sheetViews>
  <sheetFormatPr defaultColWidth="9.109375" defaultRowHeight="14.4" x14ac:dyDescent="0.3"/>
  <cols>
    <col min="1" max="1" width="40.109375" style="151" customWidth="1"/>
    <col min="2" max="2" width="6.33203125" style="151" customWidth="1"/>
    <col min="3" max="6" width="15.6640625" style="151" customWidth="1"/>
    <col min="7" max="7" width="9.109375" style="151"/>
  </cols>
  <sheetData>
    <row r="1" spans="1:6" s="137" customFormat="1" ht="12" customHeight="1" x14ac:dyDescent="0.25">
      <c r="A1" s="148"/>
      <c r="B1" s="148"/>
      <c r="C1" s="148"/>
      <c r="D1" s="148"/>
      <c r="E1" s="148"/>
      <c r="F1" s="239" t="s">
        <v>351</v>
      </c>
    </row>
    <row r="2" spans="1:6" s="138" customFormat="1" ht="18.75" customHeight="1" x14ac:dyDescent="0.35">
      <c r="A2" s="471" t="s">
        <v>352</v>
      </c>
      <c r="B2" s="471"/>
      <c r="C2" s="471"/>
      <c r="D2" s="471"/>
      <c r="E2" s="471"/>
      <c r="F2" s="471"/>
    </row>
    <row r="3" spans="1:6" s="140" customFormat="1" x14ac:dyDescent="0.3">
      <c r="A3" s="512" t="str">
        <f>'1_BC'!A3:D3</f>
        <v>la 31.12.2025</v>
      </c>
      <c r="B3" s="472"/>
      <c r="C3" s="472"/>
      <c r="D3" s="472"/>
      <c r="E3" s="472"/>
      <c r="F3" s="472"/>
    </row>
    <row r="4" spans="1:6" ht="15.75" customHeight="1" x14ac:dyDescent="0.3">
      <c r="A4" s="515"/>
      <c r="B4" s="515"/>
      <c r="C4" s="515"/>
      <c r="D4" s="515"/>
      <c r="E4" s="515"/>
      <c r="F4" s="515"/>
    </row>
    <row r="5" spans="1:6" s="183" customFormat="1" x14ac:dyDescent="0.3">
      <c r="A5" s="458" t="s">
        <v>353</v>
      </c>
      <c r="B5" s="460" t="s">
        <v>51</v>
      </c>
      <c r="C5" s="460" t="s">
        <v>354</v>
      </c>
      <c r="D5" s="460" t="s">
        <v>355</v>
      </c>
      <c r="E5" s="460" t="s">
        <v>356</v>
      </c>
      <c r="F5" s="514" t="s">
        <v>357</v>
      </c>
    </row>
    <row r="6" spans="1:6" s="183" customFormat="1" x14ac:dyDescent="0.3">
      <c r="A6" s="513"/>
      <c r="B6" s="508"/>
      <c r="C6" s="508"/>
      <c r="D6" s="508"/>
      <c r="E6" s="508"/>
      <c r="F6" s="509"/>
    </row>
    <row r="7" spans="1:6" x14ac:dyDescent="0.3">
      <c r="A7" s="89">
        <v>1</v>
      </c>
      <c r="B7" s="102">
        <v>2</v>
      </c>
      <c r="C7" s="102">
        <v>3</v>
      </c>
      <c r="D7" s="102">
        <v>4</v>
      </c>
      <c r="E7" s="102">
        <v>5</v>
      </c>
      <c r="F7" s="314" t="s">
        <v>358</v>
      </c>
    </row>
    <row r="8" spans="1:6" ht="30" customHeight="1" x14ac:dyDescent="0.3">
      <c r="A8" s="276" t="s">
        <v>359</v>
      </c>
      <c r="B8" s="277" t="s">
        <v>56</v>
      </c>
      <c r="C8" s="269"/>
      <c r="D8" s="269"/>
      <c r="E8" s="269"/>
      <c r="F8" s="122">
        <f>C8+D8-E8</f>
        <v>0</v>
      </c>
    </row>
    <row r="9" spans="1:6" ht="30" customHeight="1" x14ac:dyDescent="0.3">
      <c r="A9" s="276" t="s">
        <v>360</v>
      </c>
      <c r="B9" s="277" t="s">
        <v>108</v>
      </c>
      <c r="C9" s="269"/>
      <c r="D9" s="269"/>
      <c r="E9" s="269"/>
      <c r="F9" s="122">
        <f>C9+D9-E9</f>
        <v>0</v>
      </c>
    </row>
    <row r="10" spans="1:6" ht="45" customHeight="1" x14ac:dyDescent="0.3">
      <c r="A10" s="276" t="s">
        <v>361</v>
      </c>
      <c r="B10" s="277" t="s">
        <v>110</v>
      </c>
      <c r="C10" s="121">
        <f>SUM(C11:C15)</f>
        <v>39572</v>
      </c>
      <c r="D10" s="121">
        <f>SUM(D11:D15)</f>
        <v>0</v>
      </c>
      <c r="E10" s="121">
        <f>SUM(E11:E15)</f>
        <v>4000</v>
      </c>
      <c r="F10" s="122">
        <f>SUM(F11:F15)</f>
        <v>35572</v>
      </c>
    </row>
    <row r="11" spans="1:6" x14ac:dyDescent="0.3">
      <c r="A11" s="220" t="s">
        <v>362</v>
      </c>
      <c r="B11" s="45" t="s">
        <v>363</v>
      </c>
      <c r="C11" s="78">
        <v>35310</v>
      </c>
      <c r="D11" s="78"/>
      <c r="E11" s="78">
        <v>4000</v>
      </c>
      <c r="F11" s="119">
        <f>C11+D11-E11</f>
        <v>31310</v>
      </c>
    </row>
    <row r="12" spans="1:6" x14ac:dyDescent="0.3">
      <c r="A12" s="220" t="s">
        <v>364</v>
      </c>
      <c r="B12" s="45" t="s">
        <v>365</v>
      </c>
      <c r="C12" s="78">
        <v>4262</v>
      </c>
      <c r="D12" s="78"/>
      <c r="E12" s="78"/>
      <c r="F12" s="119">
        <f>C12+D12-E12</f>
        <v>4262</v>
      </c>
    </row>
    <row r="13" spans="1:6" ht="30" customHeight="1" x14ac:dyDescent="0.3">
      <c r="A13" s="220" t="s">
        <v>366</v>
      </c>
      <c r="B13" s="45" t="s">
        <v>367</v>
      </c>
      <c r="C13" s="78"/>
      <c r="D13" s="78"/>
      <c r="E13" s="78"/>
      <c r="F13" s="119">
        <f>C13+D13-E13</f>
        <v>0</v>
      </c>
    </row>
    <row r="14" spans="1:6" ht="30" customHeight="1" x14ac:dyDescent="0.3">
      <c r="A14" s="220" t="s">
        <v>368</v>
      </c>
      <c r="B14" s="45" t="s">
        <v>369</v>
      </c>
      <c r="C14" s="78"/>
      <c r="D14" s="78"/>
      <c r="E14" s="78"/>
      <c r="F14" s="119">
        <f>C14+D14-E14</f>
        <v>0</v>
      </c>
    </row>
    <row r="15" spans="1:6" x14ac:dyDescent="0.3">
      <c r="A15" s="220" t="s">
        <v>370</v>
      </c>
      <c r="B15" s="45" t="s">
        <v>371</v>
      </c>
      <c r="C15" s="78"/>
      <c r="D15" s="78"/>
      <c r="E15" s="78"/>
      <c r="F15" s="119">
        <f>C15+D15-E15</f>
        <v>0</v>
      </c>
    </row>
    <row r="16" spans="1:6" ht="30" customHeight="1" x14ac:dyDescent="0.3">
      <c r="A16" s="276" t="s">
        <v>372</v>
      </c>
      <c r="B16" s="277" t="s">
        <v>112</v>
      </c>
      <c r="C16" s="121">
        <f>SUM(C17:C21)</f>
        <v>2848000</v>
      </c>
      <c r="D16" s="121">
        <f>SUM(D17:D21)</f>
        <v>25824900</v>
      </c>
      <c r="E16" s="121">
        <f>SUM(E17:E21)</f>
        <v>26809900</v>
      </c>
      <c r="F16" s="122">
        <f>SUM(F17:F21)</f>
        <v>1863000</v>
      </c>
    </row>
    <row r="17" spans="1:6" ht="30" customHeight="1" x14ac:dyDescent="0.3">
      <c r="A17" s="220" t="s">
        <v>373</v>
      </c>
      <c r="B17" s="49" t="s">
        <v>374</v>
      </c>
      <c r="C17" s="78"/>
      <c r="D17" s="78">
        <v>3865900</v>
      </c>
      <c r="E17" s="78">
        <v>3865900</v>
      </c>
      <c r="F17" s="119">
        <f>C17+D17-E17</f>
        <v>0</v>
      </c>
    </row>
    <row r="18" spans="1:6" ht="30" customHeight="1" x14ac:dyDescent="0.3">
      <c r="A18" s="220" t="s">
        <v>375</v>
      </c>
      <c r="B18" s="49" t="s">
        <v>376</v>
      </c>
      <c r="C18" s="78">
        <v>1200000</v>
      </c>
      <c r="D18" s="78"/>
      <c r="E18" s="78">
        <v>1200000</v>
      </c>
      <c r="F18" s="119">
        <f>C18+D18-E18</f>
        <v>0</v>
      </c>
    </row>
    <row r="19" spans="1:6" ht="30" customHeight="1" x14ac:dyDescent="0.3">
      <c r="A19" s="220" t="s">
        <v>377</v>
      </c>
      <c r="B19" s="49" t="s">
        <v>378</v>
      </c>
      <c r="C19" s="78"/>
      <c r="D19" s="78">
        <v>21839000</v>
      </c>
      <c r="E19" s="78">
        <v>21744000</v>
      </c>
      <c r="F19" s="119">
        <f>C19+D19-E19</f>
        <v>95000</v>
      </c>
    </row>
    <row r="20" spans="1:6" ht="45" customHeight="1" x14ac:dyDescent="0.3">
      <c r="A20" s="220" t="s">
        <v>379</v>
      </c>
      <c r="B20" s="49" t="s">
        <v>380</v>
      </c>
      <c r="C20" s="78"/>
      <c r="D20" s="78"/>
      <c r="E20" s="78"/>
      <c r="F20" s="119">
        <f>C20+D20-E20</f>
        <v>0</v>
      </c>
    </row>
    <row r="21" spans="1:6" ht="30" customHeight="1" x14ac:dyDescent="0.3">
      <c r="A21" s="220" t="s">
        <v>381</v>
      </c>
      <c r="B21" s="49" t="s">
        <v>382</v>
      </c>
      <c r="C21" s="78">
        <v>1648000</v>
      </c>
      <c r="D21" s="78">
        <v>120000</v>
      </c>
      <c r="E21" s="78"/>
      <c r="F21" s="119">
        <f>C21+D21-E21</f>
        <v>1768000</v>
      </c>
    </row>
    <row r="22" spans="1:6" ht="30" customHeight="1" x14ac:dyDescent="0.3">
      <c r="A22" s="276" t="s">
        <v>383</v>
      </c>
      <c r="B22" s="277" t="s">
        <v>114</v>
      </c>
      <c r="C22" s="121">
        <f>SUM(C23:C25)</f>
        <v>2915000</v>
      </c>
      <c r="D22" s="121">
        <f>SUM(D23:D25)</f>
        <v>1595000</v>
      </c>
      <c r="E22" s="121">
        <f>SUM(E23:E25)</f>
        <v>0</v>
      </c>
      <c r="F22" s="122">
        <f>SUM(F23:F25)</f>
        <v>4510000</v>
      </c>
    </row>
    <row r="23" spans="1:6" x14ac:dyDescent="0.3">
      <c r="A23" s="220" t="s">
        <v>384</v>
      </c>
      <c r="B23" s="45" t="s">
        <v>385</v>
      </c>
      <c r="C23" s="78"/>
      <c r="D23" s="78"/>
      <c r="E23" s="78"/>
      <c r="F23" s="119">
        <f>C23+D23-E23</f>
        <v>0</v>
      </c>
    </row>
    <row r="24" spans="1:6" x14ac:dyDescent="0.3">
      <c r="A24" s="220" t="s">
        <v>386</v>
      </c>
      <c r="B24" s="45" t="s">
        <v>387</v>
      </c>
      <c r="C24" s="78">
        <v>2915000</v>
      </c>
      <c r="D24" s="78">
        <v>1595000</v>
      </c>
      <c r="E24" s="78"/>
      <c r="F24" s="119">
        <f>C24+D24-E24</f>
        <v>4510000</v>
      </c>
    </row>
    <row r="25" spans="1:6" x14ac:dyDescent="0.3">
      <c r="A25" s="220" t="s">
        <v>388</v>
      </c>
      <c r="B25" s="45" t="s">
        <v>389</v>
      </c>
      <c r="C25" s="78"/>
      <c r="D25" s="78"/>
      <c r="E25" s="78"/>
      <c r="F25" s="119">
        <f>C25+D25-E25</f>
        <v>0</v>
      </c>
    </row>
    <row r="26" spans="1:6" ht="45" customHeight="1" x14ac:dyDescent="0.3">
      <c r="A26" s="276" t="s">
        <v>390</v>
      </c>
      <c r="B26" s="277" t="s">
        <v>116</v>
      </c>
      <c r="C26" s="263">
        <f>SUM(C27:C28)</f>
        <v>0</v>
      </c>
      <c r="D26" s="263">
        <f>SUM(D27:D28)</f>
        <v>0</v>
      </c>
      <c r="E26" s="263">
        <f>SUM(E27:E28)</f>
        <v>0</v>
      </c>
      <c r="F26" s="120">
        <f>SUM(F27:F28)</f>
        <v>0</v>
      </c>
    </row>
    <row r="27" spans="1:6" x14ac:dyDescent="0.3">
      <c r="A27" s="279" t="s">
        <v>391</v>
      </c>
      <c r="B27" s="49" t="s">
        <v>392</v>
      </c>
      <c r="C27" s="78"/>
      <c r="D27" s="78"/>
      <c r="E27" s="78"/>
      <c r="F27" s="317">
        <f>C27+D27-E27</f>
        <v>0</v>
      </c>
    </row>
    <row r="28" spans="1:6" ht="15.75" customHeight="1" x14ac:dyDescent="0.3">
      <c r="A28" s="315" t="s">
        <v>393</v>
      </c>
      <c r="B28" s="316" t="s">
        <v>394</v>
      </c>
      <c r="C28" s="291"/>
      <c r="D28" s="291"/>
      <c r="E28" s="291"/>
      <c r="F28" s="318">
        <f>C28+D28-E28</f>
        <v>0</v>
      </c>
    </row>
  </sheetData>
  <sheetProtection sheet="1" selectLockedCells="1"/>
  <mergeCells count="9">
    <mergeCell ref="A2:F2"/>
    <mergeCell ref="A5:A6"/>
    <mergeCell ref="C5:C6"/>
    <mergeCell ref="D5:D6"/>
    <mergeCell ref="E5:E6"/>
    <mergeCell ref="F5:F6"/>
    <mergeCell ref="B5:B6"/>
    <mergeCell ref="A3:F3"/>
    <mergeCell ref="A4:F4"/>
  </mergeCells>
  <printOptions horizontalCentered="1"/>
  <pageMargins left="0.39370078740157" right="0.39370078740157" top="0.39370078740157" bottom="0.39370078740157" header="0.31496062992126" footer="0.31496062992126"/>
  <pageSetup paperSize="9" scale="87" fitToHeight="0" orientation="portrait" r:id="rId1"/>
  <ignoredErrors>
    <ignoredError sqref="B8 B9 B10 B11 B12 B13 B14 B15 B16 B17 B18 B20 B21 B22 B23 B24 B25 B26 B27 B28" numberStoredAsText="1"/>
    <ignoredError sqref="F10 F16 F22 F26" formula="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165"/>
  <sheetViews>
    <sheetView showGridLines="0" workbookViewId="0">
      <selection activeCell="C165" sqref="C165"/>
    </sheetView>
  </sheetViews>
  <sheetFormatPr defaultColWidth="9.109375" defaultRowHeight="14.4" x14ac:dyDescent="0.3"/>
  <cols>
    <col min="1" max="1" width="84.6640625" style="327" customWidth="1"/>
    <col min="2" max="2" width="7.44140625" style="327" customWidth="1"/>
    <col min="3" max="3" width="15.6640625" style="372" customWidth="1"/>
    <col min="4" max="5" width="9.109375" style="327"/>
  </cols>
  <sheetData>
    <row r="1" spans="1:3" s="325" customFormat="1" ht="12" customHeight="1" x14ac:dyDescent="0.3">
      <c r="A1" s="324"/>
      <c r="C1" s="386" t="s">
        <v>454</v>
      </c>
    </row>
    <row r="2" spans="1:3" s="326" customFormat="1" ht="18.75" customHeight="1" x14ac:dyDescent="0.35">
      <c r="A2" s="534" t="s">
        <v>455</v>
      </c>
      <c r="B2" s="534"/>
      <c r="C2" s="534"/>
    </row>
    <row r="3" spans="1:3" x14ac:dyDescent="0.3">
      <c r="A3" s="535" t="str">
        <f>'1_BC'!A3:D3</f>
        <v>la 31.12.2025</v>
      </c>
      <c r="B3" s="536"/>
      <c r="C3" s="536"/>
    </row>
    <row r="4" spans="1:3" ht="15.75" customHeight="1" x14ac:dyDescent="0.3">
      <c r="A4" s="539" t="s">
        <v>456</v>
      </c>
      <c r="B4" s="539"/>
      <c r="C4" s="539"/>
    </row>
    <row r="5" spans="1:3" x14ac:dyDescent="0.3">
      <c r="A5" s="537" t="s">
        <v>457</v>
      </c>
      <c r="B5" s="460" t="s">
        <v>150</v>
      </c>
      <c r="C5" s="514" t="s">
        <v>458</v>
      </c>
    </row>
    <row r="6" spans="1:3" ht="15.75" customHeight="1" x14ac:dyDescent="0.3">
      <c r="A6" s="538"/>
      <c r="B6" s="461"/>
      <c r="C6" s="510"/>
    </row>
    <row r="7" spans="1:3" ht="15.75" customHeight="1" x14ac:dyDescent="0.3">
      <c r="A7" s="328">
        <v>1</v>
      </c>
      <c r="B7" s="329">
        <v>2</v>
      </c>
      <c r="C7" s="330">
        <v>3</v>
      </c>
    </row>
    <row r="8" spans="1:3" ht="15.75" customHeight="1" x14ac:dyDescent="0.3">
      <c r="A8" s="331" t="s">
        <v>459</v>
      </c>
      <c r="B8" s="332"/>
      <c r="C8" s="333"/>
    </row>
    <row r="9" spans="1:3" ht="15.75" customHeight="1" x14ac:dyDescent="0.3">
      <c r="A9" s="334" t="s">
        <v>460</v>
      </c>
      <c r="B9" s="335" t="s">
        <v>56</v>
      </c>
      <c r="C9" s="321">
        <f>C10</f>
        <v>9931</v>
      </c>
    </row>
    <row r="10" spans="1:3" ht="15.75" customHeight="1" x14ac:dyDescent="0.3">
      <c r="A10" s="336" t="s">
        <v>461</v>
      </c>
      <c r="B10" s="337">
        <v>101</v>
      </c>
      <c r="C10" s="373">
        <v>9931</v>
      </c>
    </row>
    <row r="11" spans="1:3" ht="15.75" customHeight="1" x14ac:dyDescent="0.3">
      <c r="A11" s="334" t="s">
        <v>462</v>
      </c>
      <c r="B11" s="335" t="s">
        <v>108</v>
      </c>
      <c r="C11" s="321">
        <f>APS_202+APS_204</f>
        <v>23829</v>
      </c>
    </row>
    <row r="12" spans="1:3" x14ac:dyDescent="0.3">
      <c r="A12" s="338" t="s">
        <v>461</v>
      </c>
      <c r="B12" s="339">
        <v>201</v>
      </c>
      <c r="C12" s="322">
        <f>APS_202</f>
        <v>23829</v>
      </c>
    </row>
    <row r="13" spans="1:3" x14ac:dyDescent="0.3">
      <c r="A13" s="340" t="s">
        <v>463</v>
      </c>
      <c r="B13" s="341">
        <v>202</v>
      </c>
      <c r="C13" s="374">
        <v>23829</v>
      </c>
    </row>
    <row r="14" spans="1:3" x14ac:dyDescent="0.3">
      <c r="A14" s="342" t="s">
        <v>464</v>
      </c>
      <c r="B14" s="343">
        <v>203</v>
      </c>
      <c r="C14" s="323">
        <f>APS_204</f>
        <v>0</v>
      </c>
    </row>
    <row r="15" spans="1:3" ht="15.75" customHeight="1" x14ac:dyDescent="0.3">
      <c r="A15" s="344" t="s">
        <v>465</v>
      </c>
      <c r="B15" s="345">
        <v>204</v>
      </c>
      <c r="C15" s="375"/>
    </row>
    <row r="16" spans="1:3" ht="15.75" customHeight="1" x14ac:dyDescent="0.3">
      <c r="A16" s="334" t="s">
        <v>466</v>
      </c>
      <c r="B16" s="335" t="s">
        <v>110</v>
      </c>
      <c r="C16" s="321">
        <f>C17+C25</f>
        <v>0</v>
      </c>
    </row>
    <row r="17" spans="1:3" x14ac:dyDescent="0.3">
      <c r="A17" s="338" t="s">
        <v>467</v>
      </c>
      <c r="B17" s="339">
        <v>301</v>
      </c>
      <c r="C17" s="322">
        <f>C18</f>
        <v>0</v>
      </c>
    </row>
    <row r="18" spans="1:3" x14ac:dyDescent="0.3">
      <c r="A18" s="338" t="s">
        <v>461</v>
      </c>
      <c r="B18" s="343">
        <v>302</v>
      </c>
      <c r="C18" s="323">
        <f>SUM(C19:C24)</f>
        <v>0</v>
      </c>
    </row>
    <row r="19" spans="1:3" x14ac:dyDescent="0.3">
      <c r="A19" s="340" t="s">
        <v>468</v>
      </c>
      <c r="B19" s="341">
        <v>303</v>
      </c>
      <c r="C19" s="374"/>
    </row>
    <row r="20" spans="1:3" x14ac:dyDescent="0.3">
      <c r="A20" s="340" t="s">
        <v>469</v>
      </c>
      <c r="B20" s="341">
        <v>304</v>
      </c>
      <c r="C20" s="374"/>
    </row>
    <row r="21" spans="1:3" x14ac:dyDescent="0.3">
      <c r="A21" s="340" t="s">
        <v>470</v>
      </c>
      <c r="B21" s="341">
        <v>305</v>
      </c>
      <c r="C21" s="374"/>
    </row>
    <row r="22" spans="1:3" x14ac:dyDescent="0.3">
      <c r="A22" s="340" t="s">
        <v>471</v>
      </c>
      <c r="B22" s="341">
        <v>306</v>
      </c>
      <c r="C22" s="374"/>
    </row>
    <row r="23" spans="1:3" x14ac:dyDescent="0.3">
      <c r="A23" s="340" t="s">
        <v>472</v>
      </c>
      <c r="B23" s="341">
        <v>307</v>
      </c>
      <c r="C23" s="374"/>
    </row>
    <row r="24" spans="1:3" x14ac:dyDescent="0.3">
      <c r="A24" s="340" t="s">
        <v>473</v>
      </c>
      <c r="B24" s="341">
        <v>308</v>
      </c>
      <c r="C24" s="374"/>
    </row>
    <row r="25" spans="1:3" x14ac:dyDescent="0.3">
      <c r="A25" s="346" t="s">
        <v>474</v>
      </c>
      <c r="B25" s="343">
        <v>309</v>
      </c>
      <c r="C25" s="323">
        <f>C26</f>
        <v>0</v>
      </c>
    </row>
    <row r="26" spans="1:3" x14ac:dyDescent="0.3">
      <c r="A26" s="338" t="s">
        <v>461</v>
      </c>
      <c r="B26" s="343">
        <v>310</v>
      </c>
      <c r="C26" s="323">
        <f>SUM(C27:C32)</f>
        <v>0</v>
      </c>
    </row>
    <row r="27" spans="1:3" x14ac:dyDescent="0.3">
      <c r="A27" s="340" t="s">
        <v>468</v>
      </c>
      <c r="B27" s="341">
        <v>311</v>
      </c>
      <c r="C27" s="374"/>
    </row>
    <row r="28" spans="1:3" x14ac:dyDescent="0.3">
      <c r="A28" s="340" t="s">
        <v>469</v>
      </c>
      <c r="B28" s="341">
        <v>312</v>
      </c>
      <c r="C28" s="374"/>
    </row>
    <row r="29" spans="1:3" x14ac:dyDescent="0.3">
      <c r="A29" s="340" t="s">
        <v>470</v>
      </c>
      <c r="B29" s="341">
        <v>313</v>
      </c>
      <c r="C29" s="374"/>
    </row>
    <row r="30" spans="1:3" x14ac:dyDescent="0.3">
      <c r="A30" s="344" t="s">
        <v>471</v>
      </c>
      <c r="B30" s="345">
        <v>314</v>
      </c>
      <c r="C30" s="375"/>
    </row>
    <row r="31" spans="1:3" x14ac:dyDescent="0.3">
      <c r="A31" s="340" t="s">
        <v>472</v>
      </c>
      <c r="B31" s="341">
        <v>315</v>
      </c>
      <c r="C31" s="374"/>
    </row>
    <row r="32" spans="1:3" ht="15.75" customHeight="1" x14ac:dyDescent="0.3">
      <c r="A32" s="344" t="s">
        <v>473</v>
      </c>
      <c r="B32" s="345">
        <v>316</v>
      </c>
      <c r="C32" s="375"/>
    </row>
    <row r="33" spans="1:3" ht="15.75" customHeight="1" x14ac:dyDescent="0.3">
      <c r="A33" s="334" t="s">
        <v>475</v>
      </c>
      <c r="B33" s="335" t="s">
        <v>112</v>
      </c>
      <c r="C33" s="321">
        <f>C34+C42</f>
        <v>0</v>
      </c>
    </row>
    <row r="34" spans="1:3" x14ac:dyDescent="0.3">
      <c r="A34" s="347" t="s">
        <v>467</v>
      </c>
      <c r="B34" s="339">
        <v>401</v>
      </c>
      <c r="C34" s="322">
        <f>C35</f>
        <v>0</v>
      </c>
    </row>
    <row r="35" spans="1:3" x14ac:dyDescent="0.3">
      <c r="A35" s="342" t="s">
        <v>461</v>
      </c>
      <c r="B35" s="343">
        <v>402</v>
      </c>
      <c r="C35" s="323">
        <f>SUM(C36:C41)</f>
        <v>0</v>
      </c>
    </row>
    <row r="36" spans="1:3" x14ac:dyDescent="0.3">
      <c r="A36" s="340" t="s">
        <v>468</v>
      </c>
      <c r="B36" s="341">
        <v>403</v>
      </c>
      <c r="C36" s="374"/>
    </row>
    <row r="37" spans="1:3" x14ac:dyDescent="0.3">
      <c r="A37" s="340" t="s">
        <v>469</v>
      </c>
      <c r="B37" s="341">
        <v>404</v>
      </c>
      <c r="C37" s="374"/>
    </row>
    <row r="38" spans="1:3" x14ac:dyDescent="0.3">
      <c r="A38" s="340" t="s">
        <v>470</v>
      </c>
      <c r="B38" s="341">
        <v>405</v>
      </c>
      <c r="C38" s="374"/>
    </row>
    <row r="39" spans="1:3" x14ac:dyDescent="0.3">
      <c r="A39" s="340" t="s">
        <v>471</v>
      </c>
      <c r="B39" s="341">
        <v>406</v>
      </c>
      <c r="C39" s="374"/>
    </row>
    <row r="40" spans="1:3" x14ac:dyDescent="0.3">
      <c r="A40" s="340" t="s">
        <v>472</v>
      </c>
      <c r="B40" s="341">
        <v>407</v>
      </c>
      <c r="C40" s="374"/>
    </row>
    <row r="41" spans="1:3" x14ac:dyDescent="0.3">
      <c r="A41" s="340" t="s">
        <v>473</v>
      </c>
      <c r="B41" s="341">
        <v>408</v>
      </c>
      <c r="C41" s="374"/>
    </row>
    <row r="42" spans="1:3" x14ac:dyDescent="0.3">
      <c r="A42" s="346" t="s">
        <v>474</v>
      </c>
      <c r="B42" s="343">
        <v>409</v>
      </c>
      <c r="C42" s="323">
        <f>C43</f>
        <v>0</v>
      </c>
    </row>
    <row r="43" spans="1:3" x14ac:dyDescent="0.3">
      <c r="A43" s="342" t="s">
        <v>461</v>
      </c>
      <c r="B43" s="343">
        <v>410</v>
      </c>
      <c r="C43" s="323">
        <f>SUM(C44:C49)</f>
        <v>0</v>
      </c>
    </row>
    <row r="44" spans="1:3" x14ac:dyDescent="0.3">
      <c r="A44" s="340" t="s">
        <v>468</v>
      </c>
      <c r="B44" s="341">
        <v>411</v>
      </c>
      <c r="C44" s="374"/>
    </row>
    <row r="45" spans="1:3" x14ac:dyDescent="0.3">
      <c r="A45" s="340" t="s">
        <v>469</v>
      </c>
      <c r="B45" s="341">
        <v>412</v>
      </c>
      <c r="C45" s="374"/>
    </row>
    <row r="46" spans="1:3" x14ac:dyDescent="0.3">
      <c r="A46" s="340" t="s">
        <v>470</v>
      </c>
      <c r="B46" s="341">
        <v>413</v>
      </c>
      <c r="C46" s="374"/>
    </row>
    <row r="47" spans="1:3" x14ac:dyDescent="0.3">
      <c r="A47" s="344" t="s">
        <v>471</v>
      </c>
      <c r="B47" s="345">
        <v>414</v>
      </c>
      <c r="C47" s="375"/>
    </row>
    <row r="48" spans="1:3" x14ac:dyDescent="0.3">
      <c r="A48" s="340" t="s">
        <v>472</v>
      </c>
      <c r="B48" s="341">
        <v>415</v>
      </c>
      <c r="C48" s="374"/>
    </row>
    <row r="49" spans="1:3" ht="15.75" customHeight="1" x14ac:dyDescent="0.3">
      <c r="A49" s="430" t="s">
        <v>473</v>
      </c>
      <c r="B49" s="431">
        <v>416</v>
      </c>
      <c r="C49" s="432"/>
    </row>
    <row r="50" spans="1:3" ht="15.75" customHeight="1" x14ac:dyDescent="0.3">
      <c r="A50" s="334" t="s">
        <v>476</v>
      </c>
      <c r="B50" s="335" t="s">
        <v>114</v>
      </c>
      <c r="C50" s="321">
        <f>C51</f>
        <v>0</v>
      </c>
    </row>
    <row r="51" spans="1:3" x14ac:dyDescent="0.3">
      <c r="A51" s="338" t="s">
        <v>461</v>
      </c>
      <c r="B51" s="339">
        <v>501</v>
      </c>
      <c r="C51" s="322">
        <f>C52</f>
        <v>0</v>
      </c>
    </row>
    <row r="52" spans="1:3" ht="15.75" customHeight="1" x14ac:dyDescent="0.3">
      <c r="A52" s="340" t="s">
        <v>468</v>
      </c>
      <c r="B52" s="345">
        <v>502</v>
      </c>
      <c r="C52" s="375"/>
    </row>
    <row r="53" spans="1:3" ht="15.75" customHeight="1" x14ac:dyDescent="0.3">
      <c r="A53" s="334" t="s">
        <v>477</v>
      </c>
      <c r="B53" s="335" t="s">
        <v>116</v>
      </c>
      <c r="C53" s="321">
        <f>C54</f>
        <v>30111294</v>
      </c>
    </row>
    <row r="54" spans="1:3" x14ac:dyDescent="0.3">
      <c r="A54" s="338" t="s">
        <v>461</v>
      </c>
      <c r="B54" s="339">
        <v>601</v>
      </c>
      <c r="C54" s="322">
        <f>SUM(C55:C60)</f>
        <v>30111294</v>
      </c>
    </row>
    <row r="55" spans="1:3" x14ac:dyDescent="0.3">
      <c r="A55" s="340" t="s">
        <v>469</v>
      </c>
      <c r="B55" s="341">
        <v>602</v>
      </c>
      <c r="C55" s="374"/>
    </row>
    <row r="56" spans="1:3" x14ac:dyDescent="0.3">
      <c r="A56" s="340" t="s">
        <v>470</v>
      </c>
      <c r="B56" s="341">
        <v>603</v>
      </c>
      <c r="C56" s="374"/>
    </row>
    <row r="57" spans="1:3" x14ac:dyDescent="0.3">
      <c r="A57" s="340" t="s">
        <v>471</v>
      </c>
      <c r="B57" s="345">
        <v>604</v>
      </c>
      <c r="C57" s="375"/>
    </row>
    <row r="58" spans="1:3" x14ac:dyDescent="0.3">
      <c r="A58" s="340" t="s">
        <v>472</v>
      </c>
      <c r="B58" s="345">
        <v>605</v>
      </c>
      <c r="C58" s="375"/>
    </row>
    <row r="59" spans="1:3" x14ac:dyDescent="0.3">
      <c r="A59" s="340" t="s">
        <v>473</v>
      </c>
      <c r="B59" s="345">
        <v>606</v>
      </c>
      <c r="C59" s="375">
        <v>422239</v>
      </c>
    </row>
    <row r="60" spans="1:3" ht="15.75" customHeight="1" x14ac:dyDescent="0.3">
      <c r="A60" s="340" t="s">
        <v>478</v>
      </c>
      <c r="B60" s="345">
        <v>607</v>
      </c>
      <c r="C60" s="375">
        <v>29689055</v>
      </c>
    </row>
    <row r="61" spans="1:3" ht="15.75" customHeight="1" x14ac:dyDescent="0.3">
      <c r="A61" s="334" t="s">
        <v>479</v>
      </c>
      <c r="B61" s="335" t="s">
        <v>63</v>
      </c>
      <c r="C61" s="321">
        <f>C62</f>
        <v>355340</v>
      </c>
    </row>
    <row r="62" spans="1:3" x14ac:dyDescent="0.3">
      <c r="A62" s="338" t="s">
        <v>461</v>
      </c>
      <c r="B62" s="339">
        <v>701</v>
      </c>
      <c r="C62" s="322">
        <f>C63+C70+C72</f>
        <v>355340</v>
      </c>
    </row>
    <row r="63" spans="1:3" x14ac:dyDescent="0.3">
      <c r="A63" s="348" t="s">
        <v>480</v>
      </c>
      <c r="B63" s="343">
        <v>702</v>
      </c>
      <c r="C63" s="323">
        <f>SUM(C64:C69)</f>
        <v>355340</v>
      </c>
    </row>
    <row r="64" spans="1:3" x14ac:dyDescent="0.3">
      <c r="A64" s="433" t="s">
        <v>469</v>
      </c>
      <c r="B64" s="341">
        <v>703</v>
      </c>
      <c r="C64" s="374"/>
    </row>
    <row r="65" spans="1:3" x14ac:dyDescent="0.3">
      <c r="A65" s="433" t="s">
        <v>470</v>
      </c>
      <c r="B65" s="341">
        <v>704</v>
      </c>
      <c r="C65" s="374"/>
    </row>
    <row r="66" spans="1:3" x14ac:dyDescent="0.3">
      <c r="A66" s="433" t="s">
        <v>471</v>
      </c>
      <c r="B66" s="341">
        <v>705</v>
      </c>
      <c r="C66" s="374"/>
    </row>
    <row r="67" spans="1:3" x14ac:dyDescent="0.3">
      <c r="A67" s="433" t="s">
        <v>472</v>
      </c>
      <c r="B67" s="341">
        <v>706</v>
      </c>
      <c r="C67" s="374"/>
    </row>
    <row r="68" spans="1:3" x14ac:dyDescent="0.3">
      <c r="A68" s="433" t="s">
        <v>473</v>
      </c>
      <c r="B68" s="341">
        <v>707</v>
      </c>
      <c r="C68" s="374">
        <v>4871</v>
      </c>
    </row>
    <row r="69" spans="1:3" x14ac:dyDescent="0.3">
      <c r="A69" s="433" t="s">
        <v>478</v>
      </c>
      <c r="B69" s="341">
        <v>708</v>
      </c>
      <c r="C69" s="374">
        <v>350469</v>
      </c>
    </row>
    <row r="70" spans="1:3" x14ac:dyDescent="0.3">
      <c r="A70" s="348" t="s">
        <v>481</v>
      </c>
      <c r="B70" s="343">
        <v>709</v>
      </c>
      <c r="C70" s="323">
        <f>SUM(C71:C71)</f>
        <v>0</v>
      </c>
    </row>
    <row r="71" spans="1:3" x14ac:dyDescent="0.3">
      <c r="A71" s="349" t="s">
        <v>468</v>
      </c>
      <c r="B71" s="341">
        <v>710</v>
      </c>
      <c r="C71" s="374"/>
    </row>
    <row r="72" spans="1:3" x14ac:dyDescent="0.3">
      <c r="A72" s="350" t="s">
        <v>482</v>
      </c>
      <c r="B72" s="343">
        <v>718</v>
      </c>
      <c r="C72" s="323">
        <f>SUM(C73:C78)</f>
        <v>0</v>
      </c>
    </row>
    <row r="73" spans="1:3" x14ac:dyDescent="0.3">
      <c r="A73" s="349" t="s">
        <v>483</v>
      </c>
      <c r="B73" s="341">
        <v>719</v>
      </c>
      <c r="C73" s="374"/>
    </row>
    <row r="74" spans="1:3" x14ac:dyDescent="0.3">
      <c r="A74" s="349" t="s">
        <v>469</v>
      </c>
      <c r="B74" s="341">
        <v>720</v>
      </c>
      <c r="C74" s="374"/>
    </row>
    <row r="75" spans="1:3" x14ac:dyDescent="0.3">
      <c r="A75" s="349" t="s">
        <v>470</v>
      </c>
      <c r="B75" s="341">
        <v>721</v>
      </c>
      <c r="C75" s="374"/>
    </row>
    <row r="76" spans="1:3" x14ac:dyDescent="0.3">
      <c r="A76" s="349" t="s">
        <v>484</v>
      </c>
      <c r="B76" s="341">
        <v>722</v>
      </c>
      <c r="C76" s="374"/>
    </row>
    <row r="77" spans="1:3" x14ac:dyDescent="0.3">
      <c r="A77" s="349" t="s">
        <v>485</v>
      </c>
      <c r="B77" s="341">
        <v>723</v>
      </c>
      <c r="C77" s="374"/>
    </row>
    <row r="78" spans="1:3" ht="15.75" customHeight="1" x14ac:dyDescent="0.3">
      <c r="A78" s="351" t="s">
        <v>486</v>
      </c>
      <c r="B78" s="341">
        <v>724</v>
      </c>
      <c r="C78" s="375"/>
    </row>
    <row r="79" spans="1:3" ht="15.75" customHeight="1" x14ac:dyDescent="0.3">
      <c r="A79" s="334" t="s">
        <v>487</v>
      </c>
      <c r="B79" s="335" t="s">
        <v>65</v>
      </c>
      <c r="C79" s="321">
        <f>SUM(C80:C81)</f>
        <v>1470245</v>
      </c>
    </row>
    <row r="80" spans="1:3" x14ac:dyDescent="0.3">
      <c r="A80" s="352" t="s">
        <v>62</v>
      </c>
      <c r="B80" s="353">
        <v>801</v>
      </c>
      <c r="C80" s="376">
        <v>1470245</v>
      </c>
    </row>
    <row r="81" spans="1:3" ht="15.75" customHeight="1" x14ac:dyDescent="0.3">
      <c r="A81" s="344" t="s">
        <v>488</v>
      </c>
      <c r="B81" s="345">
        <v>802</v>
      </c>
      <c r="C81" s="375"/>
    </row>
    <row r="82" spans="1:3" ht="15.75" customHeight="1" x14ac:dyDescent="0.3">
      <c r="A82" s="334" t="s">
        <v>489</v>
      </c>
      <c r="B82" s="335" t="s">
        <v>67</v>
      </c>
      <c r="C82" s="321">
        <f>APS_901</f>
        <v>3357331</v>
      </c>
    </row>
    <row r="83" spans="1:3" x14ac:dyDescent="0.3">
      <c r="A83" s="354" t="s">
        <v>461</v>
      </c>
      <c r="B83" s="355">
        <v>901</v>
      </c>
      <c r="C83" s="322">
        <f>SUM(C84)+APS_903</f>
        <v>3357331</v>
      </c>
    </row>
    <row r="84" spans="1:3" x14ac:dyDescent="0.3">
      <c r="A84" s="356" t="s">
        <v>490</v>
      </c>
      <c r="B84" s="357">
        <v>902</v>
      </c>
      <c r="C84" s="374">
        <v>1768000</v>
      </c>
    </row>
    <row r="85" spans="1:3" x14ac:dyDescent="0.3">
      <c r="A85" s="358" t="s">
        <v>491</v>
      </c>
      <c r="B85" s="359">
        <v>903</v>
      </c>
      <c r="C85" s="323">
        <f>APS_904+APS_912+APS_920</f>
        <v>1589331</v>
      </c>
    </row>
    <row r="86" spans="1:3" x14ac:dyDescent="0.3">
      <c r="A86" s="360" t="s">
        <v>492</v>
      </c>
      <c r="B86" s="359">
        <v>904</v>
      </c>
      <c r="C86" s="323">
        <f>SUM(C87:C93)</f>
        <v>0</v>
      </c>
    </row>
    <row r="87" spans="1:3" x14ac:dyDescent="0.3">
      <c r="A87" s="361" t="s">
        <v>483</v>
      </c>
      <c r="B87" s="357">
        <v>905</v>
      </c>
      <c r="C87" s="374"/>
    </row>
    <row r="88" spans="1:3" x14ac:dyDescent="0.3">
      <c r="A88" s="361" t="s">
        <v>469</v>
      </c>
      <c r="B88" s="357">
        <v>906</v>
      </c>
      <c r="C88" s="374"/>
    </row>
    <row r="89" spans="1:3" x14ac:dyDescent="0.3">
      <c r="A89" s="361" t="s">
        <v>493</v>
      </c>
      <c r="B89" s="357">
        <v>907</v>
      </c>
      <c r="C89" s="374"/>
    </row>
    <row r="90" spans="1:3" x14ac:dyDescent="0.3">
      <c r="A90" s="361" t="s">
        <v>484</v>
      </c>
      <c r="B90" s="357">
        <v>908</v>
      </c>
      <c r="C90" s="374"/>
    </row>
    <row r="91" spans="1:3" x14ac:dyDescent="0.3">
      <c r="A91" s="361" t="s">
        <v>472</v>
      </c>
      <c r="B91" s="357">
        <v>909</v>
      </c>
      <c r="C91" s="374"/>
    </row>
    <row r="92" spans="1:3" x14ac:dyDescent="0.3">
      <c r="A92" s="361" t="s">
        <v>473</v>
      </c>
      <c r="B92" s="357">
        <v>910</v>
      </c>
      <c r="C92" s="374"/>
    </row>
    <row r="93" spans="1:3" x14ac:dyDescent="0.3">
      <c r="A93" s="361" t="s">
        <v>494</v>
      </c>
      <c r="B93" s="357">
        <v>911</v>
      </c>
      <c r="C93" s="374"/>
    </row>
    <row r="94" spans="1:3" x14ac:dyDescent="0.3">
      <c r="A94" s="360" t="s">
        <v>495</v>
      </c>
      <c r="B94" s="359">
        <v>912</v>
      </c>
      <c r="C94" s="323">
        <f>SUM(C95:C101)</f>
        <v>0</v>
      </c>
    </row>
    <row r="95" spans="1:3" x14ac:dyDescent="0.3">
      <c r="A95" s="361" t="s">
        <v>483</v>
      </c>
      <c r="B95" s="357">
        <v>913</v>
      </c>
      <c r="C95" s="374"/>
    </row>
    <row r="96" spans="1:3" x14ac:dyDescent="0.3">
      <c r="A96" s="361" t="s">
        <v>496</v>
      </c>
      <c r="B96" s="357">
        <v>914</v>
      </c>
      <c r="C96" s="374"/>
    </row>
    <row r="97" spans="1:3" x14ac:dyDescent="0.3">
      <c r="A97" s="361" t="s">
        <v>493</v>
      </c>
      <c r="B97" s="357">
        <v>915</v>
      </c>
      <c r="C97" s="374"/>
    </row>
    <row r="98" spans="1:3" x14ac:dyDescent="0.3">
      <c r="A98" s="361" t="s">
        <v>484</v>
      </c>
      <c r="B98" s="357">
        <v>916</v>
      </c>
      <c r="C98" s="374"/>
    </row>
    <row r="99" spans="1:3" x14ac:dyDescent="0.3">
      <c r="A99" s="361" t="s">
        <v>485</v>
      </c>
      <c r="B99" s="357">
        <v>917</v>
      </c>
      <c r="C99" s="374"/>
    </row>
    <row r="100" spans="1:3" x14ac:dyDescent="0.3">
      <c r="A100" s="361" t="s">
        <v>486</v>
      </c>
      <c r="B100" s="357">
        <v>918</v>
      </c>
      <c r="C100" s="374"/>
    </row>
    <row r="101" spans="1:3" x14ac:dyDescent="0.3">
      <c r="A101" s="361" t="s">
        <v>497</v>
      </c>
      <c r="B101" s="357">
        <v>919</v>
      </c>
      <c r="C101" s="374"/>
    </row>
    <row r="102" spans="1:3" ht="15.75" customHeight="1" x14ac:dyDescent="0.3">
      <c r="A102" s="362" t="s">
        <v>498</v>
      </c>
      <c r="B102" s="363">
        <v>920</v>
      </c>
      <c r="C102" s="377">
        <v>1589331</v>
      </c>
    </row>
    <row r="103" spans="1:3" ht="15.75" customHeight="1" x14ac:dyDescent="0.3">
      <c r="A103" s="298" t="s">
        <v>499</v>
      </c>
      <c r="B103" s="434"/>
      <c r="C103" s="321">
        <f>SUM(APS_010,APS_020,APS_030,APS_040,APS_050,APS_060,APS_070,APS_080,APS_090,)</f>
        <v>35327970</v>
      </c>
    </row>
    <row r="104" spans="1:3" ht="15.75" customHeight="1" x14ac:dyDescent="0.3">
      <c r="A104" s="364" t="s">
        <v>500</v>
      </c>
      <c r="B104" s="365"/>
      <c r="C104" s="366"/>
    </row>
    <row r="105" spans="1:3" ht="15.75" customHeight="1" x14ac:dyDescent="0.3">
      <c r="A105" s="367" t="s">
        <v>501</v>
      </c>
      <c r="B105" s="335" t="s">
        <v>71</v>
      </c>
      <c r="C105" s="321">
        <f>C106</f>
        <v>17640050</v>
      </c>
    </row>
    <row r="106" spans="1:3" x14ac:dyDescent="0.3">
      <c r="A106" s="354" t="s">
        <v>461</v>
      </c>
      <c r="B106" s="339">
        <v>1001</v>
      </c>
      <c r="C106" s="322">
        <f>SUM(C107:C111)</f>
        <v>17640050</v>
      </c>
    </row>
    <row r="107" spans="1:3" x14ac:dyDescent="0.3">
      <c r="A107" s="356" t="s">
        <v>478</v>
      </c>
      <c r="B107" s="341">
        <v>1002</v>
      </c>
      <c r="C107" s="374">
        <v>17640050</v>
      </c>
    </row>
    <row r="108" spans="1:3" x14ac:dyDescent="0.3">
      <c r="A108" s="356" t="s">
        <v>484</v>
      </c>
      <c r="B108" s="341">
        <v>1003</v>
      </c>
      <c r="C108" s="374"/>
    </row>
    <row r="109" spans="1:3" x14ac:dyDescent="0.3">
      <c r="A109" s="368" t="s">
        <v>485</v>
      </c>
      <c r="B109" s="341">
        <v>1004</v>
      </c>
      <c r="C109" s="375"/>
    </row>
    <row r="110" spans="1:3" x14ac:dyDescent="0.3">
      <c r="A110" s="368" t="s">
        <v>486</v>
      </c>
      <c r="B110" s="341">
        <v>1005</v>
      </c>
      <c r="C110" s="375"/>
    </row>
    <row r="111" spans="1:3" ht="15.75" customHeight="1" x14ac:dyDescent="0.3">
      <c r="A111" s="368" t="s">
        <v>497</v>
      </c>
      <c r="B111" s="341">
        <v>1006</v>
      </c>
      <c r="C111" s="375"/>
    </row>
    <row r="112" spans="1:3" ht="15.75" customHeight="1" x14ac:dyDescent="0.3">
      <c r="A112" s="367" t="s">
        <v>502</v>
      </c>
      <c r="B112" s="335" t="s">
        <v>73</v>
      </c>
      <c r="C112" s="321">
        <f>C113+C122</f>
        <v>1540000</v>
      </c>
    </row>
    <row r="113" spans="1:3" x14ac:dyDescent="0.3">
      <c r="A113" s="354" t="s">
        <v>461</v>
      </c>
      <c r="B113" s="339">
        <v>1101</v>
      </c>
      <c r="C113" s="322">
        <f>SUM(C114:C121)</f>
        <v>1540000</v>
      </c>
    </row>
    <row r="114" spans="1:3" x14ac:dyDescent="0.3">
      <c r="A114" s="356" t="s">
        <v>483</v>
      </c>
      <c r="B114" s="341">
        <v>1102</v>
      </c>
      <c r="C114" s="374"/>
    </row>
    <row r="115" spans="1:3" x14ac:dyDescent="0.3">
      <c r="A115" s="356" t="s">
        <v>496</v>
      </c>
      <c r="B115" s="341">
        <v>1103</v>
      </c>
      <c r="C115" s="374">
        <v>1540000</v>
      </c>
    </row>
    <row r="116" spans="1:3" x14ac:dyDescent="0.3">
      <c r="A116" s="356" t="s">
        <v>493</v>
      </c>
      <c r="B116" s="341">
        <v>1104</v>
      </c>
      <c r="C116" s="374"/>
    </row>
    <row r="117" spans="1:3" x14ac:dyDescent="0.3">
      <c r="A117" s="356" t="s">
        <v>484</v>
      </c>
      <c r="B117" s="341">
        <v>1105</v>
      </c>
      <c r="C117" s="374"/>
    </row>
    <row r="118" spans="1:3" x14ac:dyDescent="0.3">
      <c r="A118" s="356" t="s">
        <v>485</v>
      </c>
      <c r="B118" s="341">
        <v>1106</v>
      </c>
      <c r="C118" s="374"/>
    </row>
    <row r="119" spans="1:3" x14ac:dyDescent="0.3">
      <c r="A119" s="356" t="s">
        <v>486</v>
      </c>
      <c r="B119" s="341">
        <v>1107</v>
      </c>
      <c r="C119" s="374"/>
    </row>
    <row r="120" spans="1:3" x14ac:dyDescent="0.3">
      <c r="A120" s="356" t="s">
        <v>503</v>
      </c>
      <c r="B120" s="341">
        <v>1108</v>
      </c>
      <c r="C120" s="374"/>
    </row>
    <row r="121" spans="1:3" x14ac:dyDescent="0.3">
      <c r="A121" s="356" t="s">
        <v>494</v>
      </c>
      <c r="B121" s="341">
        <v>1109</v>
      </c>
      <c r="C121" s="374"/>
    </row>
    <row r="122" spans="1:3" x14ac:dyDescent="0.3">
      <c r="A122" s="369" t="s">
        <v>504</v>
      </c>
      <c r="B122" s="343">
        <v>1110</v>
      </c>
      <c r="C122" s="323">
        <f>SUM(C123:C130)</f>
        <v>0</v>
      </c>
    </row>
    <row r="123" spans="1:3" x14ac:dyDescent="0.3">
      <c r="A123" s="356" t="s">
        <v>483</v>
      </c>
      <c r="B123" s="341">
        <v>1111</v>
      </c>
      <c r="C123" s="374"/>
    </row>
    <row r="124" spans="1:3" x14ac:dyDescent="0.3">
      <c r="A124" s="356" t="s">
        <v>496</v>
      </c>
      <c r="B124" s="341">
        <v>1112</v>
      </c>
      <c r="C124" s="374"/>
    </row>
    <row r="125" spans="1:3" x14ac:dyDescent="0.3">
      <c r="A125" s="356" t="s">
        <v>493</v>
      </c>
      <c r="B125" s="341">
        <v>1113</v>
      </c>
      <c r="C125" s="374"/>
    </row>
    <row r="126" spans="1:3" x14ac:dyDescent="0.3">
      <c r="A126" s="356" t="s">
        <v>484</v>
      </c>
      <c r="B126" s="341">
        <v>1114</v>
      </c>
      <c r="C126" s="374"/>
    </row>
    <row r="127" spans="1:3" x14ac:dyDescent="0.3">
      <c r="A127" s="356" t="s">
        <v>485</v>
      </c>
      <c r="B127" s="341">
        <v>1115</v>
      </c>
      <c r="C127" s="374"/>
    </row>
    <row r="128" spans="1:3" x14ac:dyDescent="0.3">
      <c r="A128" s="356" t="s">
        <v>486</v>
      </c>
      <c r="B128" s="341">
        <v>1116</v>
      </c>
      <c r="C128" s="374"/>
    </row>
    <row r="129" spans="1:3" x14ac:dyDescent="0.3">
      <c r="A129" s="356" t="s">
        <v>497</v>
      </c>
      <c r="B129" s="341">
        <v>1117</v>
      </c>
      <c r="C129" s="374"/>
    </row>
    <row r="130" spans="1:3" ht="15.75" customHeight="1" x14ac:dyDescent="0.3">
      <c r="A130" s="368" t="s">
        <v>494</v>
      </c>
      <c r="B130" s="341">
        <v>1118</v>
      </c>
      <c r="C130" s="375"/>
    </row>
    <row r="131" spans="1:3" ht="15.75" customHeight="1" x14ac:dyDescent="0.3">
      <c r="A131" s="367" t="s">
        <v>505</v>
      </c>
      <c r="B131" s="335" t="s">
        <v>75</v>
      </c>
      <c r="C131" s="321">
        <f>APS_1201+APS_1210+APS_1223</f>
        <v>3844565</v>
      </c>
    </row>
    <row r="132" spans="1:3" x14ac:dyDescent="0.3">
      <c r="A132" s="370" t="s">
        <v>506</v>
      </c>
      <c r="B132" s="339">
        <v>1201</v>
      </c>
      <c r="C132" s="322">
        <f>SUM(C133:C140)</f>
        <v>1430312</v>
      </c>
    </row>
    <row r="133" spans="1:3" x14ac:dyDescent="0.3">
      <c r="A133" s="356" t="s">
        <v>483</v>
      </c>
      <c r="B133" s="341">
        <v>1202</v>
      </c>
      <c r="C133" s="374"/>
    </row>
    <row r="134" spans="1:3" x14ac:dyDescent="0.3">
      <c r="A134" s="356" t="s">
        <v>496</v>
      </c>
      <c r="B134" s="341">
        <v>1203</v>
      </c>
      <c r="C134" s="374"/>
    </row>
    <row r="135" spans="1:3" x14ac:dyDescent="0.3">
      <c r="A135" s="356" t="s">
        <v>493</v>
      </c>
      <c r="B135" s="341">
        <v>1204</v>
      </c>
      <c r="C135" s="374"/>
    </row>
    <row r="136" spans="1:3" x14ac:dyDescent="0.3">
      <c r="A136" s="356" t="s">
        <v>484</v>
      </c>
      <c r="B136" s="341">
        <v>1205</v>
      </c>
      <c r="C136" s="374"/>
    </row>
    <row r="137" spans="1:3" x14ac:dyDescent="0.3">
      <c r="A137" s="356" t="s">
        <v>485</v>
      </c>
      <c r="B137" s="341">
        <v>1206</v>
      </c>
      <c r="C137" s="374"/>
    </row>
    <row r="138" spans="1:3" x14ac:dyDescent="0.3">
      <c r="A138" s="356" t="s">
        <v>486</v>
      </c>
      <c r="B138" s="341">
        <v>1207</v>
      </c>
      <c r="C138" s="374"/>
    </row>
    <row r="139" spans="1:3" x14ac:dyDescent="0.3">
      <c r="A139" s="356" t="s">
        <v>497</v>
      </c>
      <c r="B139" s="341">
        <v>1208</v>
      </c>
      <c r="C139" s="374">
        <v>1430312</v>
      </c>
    </row>
    <row r="140" spans="1:3" x14ac:dyDescent="0.3">
      <c r="A140" s="356" t="s">
        <v>507</v>
      </c>
      <c r="B140" s="341">
        <v>1209</v>
      </c>
      <c r="C140" s="374"/>
    </row>
    <row r="141" spans="1:3" x14ac:dyDescent="0.3">
      <c r="A141" s="371" t="s">
        <v>495</v>
      </c>
      <c r="B141" s="343">
        <v>1210</v>
      </c>
      <c r="C141" s="323">
        <f>SUM(C142:C153)</f>
        <v>2030754</v>
      </c>
    </row>
    <row r="142" spans="1:3" x14ac:dyDescent="0.3">
      <c r="A142" s="356" t="s">
        <v>483</v>
      </c>
      <c r="B142" s="341">
        <v>1211</v>
      </c>
      <c r="C142" s="374"/>
    </row>
    <row r="143" spans="1:3" x14ac:dyDescent="0.3">
      <c r="A143" s="356" t="s">
        <v>496</v>
      </c>
      <c r="B143" s="341">
        <v>1212</v>
      </c>
      <c r="C143" s="374"/>
    </row>
    <row r="144" spans="1:3" x14ac:dyDescent="0.3">
      <c r="A144" s="356" t="s">
        <v>493</v>
      </c>
      <c r="B144" s="341">
        <v>1213</v>
      </c>
      <c r="C144" s="374"/>
    </row>
    <row r="145" spans="1:3" x14ac:dyDescent="0.3">
      <c r="A145" s="356" t="s">
        <v>484</v>
      </c>
      <c r="B145" s="341">
        <v>1214</v>
      </c>
      <c r="C145" s="374"/>
    </row>
    <row r="146" spans="1:3" x14ac:dyDescent="0.3">
      <c r="A146" s="356" t="s">
        <v>485</v>
      </c>
      <c r="B146" s="341">
        <v>1215</v>
      </c>
      <c r="C146" s="374"/>
    </row>
    <row r="147" spans="1:3" x14ac:dyDescent="0.3">
      <c r="A147" s="356" t="s">
        <v>486</v>
      </c>
      <c r="B147" s="341">
        <v>1216</v>
      </c>
      <c r="C147" s="374"/>
    </row>
    <row r="148" spans="1:3" x14ac:dyDescent="0.3">
      <c r="A148" s="356" t="s">
        <v>497</v>
      </c>
      <c r="B148" s="341">
        <v>1217</v>
      </c>
      <c r="C148" s="374"/>
    </row>
    <row r="149" spans="1:3" x14ac:dyDescent="0.3">
      <c r="A149" s="356" t="s">
        <v>508</v>
      </c>
      <c r="B149" s="341">
        <v>1218</v>
      </c>
      <c r="C149" s="374"/>
    </row>
    <row r="150" spans="1:3" x14ac:dyDescent="0.3">
      <c r="A150" s="356" t="s">
        <v>509</v>
      </c>
      <c r="B150" s="341">
        <v>1219</v>
      </c>
      <c r="C150" s="374">
        <v>785836</v>
      </c>
    </row>
    <row r="151" spans="1:3" x14ac:dyDescent="0.3">
      <c r="A151" s="356" t="s">
        <v>510</v>
      </c>
      <c r="B151" s="341">
        <v>1220</v>
      </c>
      <c r="C151" s="374"/>
    </row>
    <row r="152" spans="1:3" x14ac:dyDescent="0.3">
      <c r="A152" s="356" t="s">
        <v>511</v>
      </c>
      <c r="B152" s="341">
        <v>1221</v>
      </c>
      <c r="C152" s="374">
        <v>1244918</v>
      </c>
    </row>
    <row r="153" spans="1:3" x14ac:dyDescent="0.3">
      <c r="A153" s="356" t="s">
        <v>512</v>
      </c>
      <c r="B153" s="341">
        <v>1222</v>
      </c>
      <c r="C153" s="374"/>
    </row>
    <row r="154" spans="1:3" s="436" customFormat="1" ht="15.75" customHeight="1" x14ac:dyDescent="0.3">
      <c r="A154" s="369" t="s">
        <v>513</v>
      </c>
      <c r="B154" s="343">
        <v>1223</v>
      </c>
      <c r="C154" s="435">
        <v>383499</v>
      </c>
    </row>
    <row r="155" spans="1:3" ht="15.75" customHeight="1" x14ac:dyDescent="0.3">
      <c r="A155" s="367" t="s">
        <v>514</v>
      </c>
      <c r="B155" s="335" t="s">
        <v>77</v>
      </c>
      <c r="C155" s="321">
        <f>SUM(C156:C163)</f>
        <v>12303355</v>
      </c>
    </row>
    <row r="156" spans="1:3" x14ac:dyDescent="0.3">
      <c r="A156" s="356" t="s">
        <v>515</v>
      </c>
      <c r="B156" s="341">
        <v>1301</v>
      </c>
      <c r="C156" s="374">
        <v>221600</v>
      </c>
    </row>
    <row r="157" spans="1:3" x14ac:dyDescent="0.3">
      <c r="A157" s="356" t="s">
        <v>83</v>
      </c>
      <c r="B157" s="341">
        <v>1302</v>
      </c>
      <c r="C157" s="374"/>
    </row>
    <row r="158" spans="1:3" x14ac:dyDescent="0.3">
      <c r="A158" s="356" t="s">
        <v>516</v>
      </c>
      <c r="B158" s="341">
        <v>1303</v>
      </c>
      <c r="C158" s="374">
        <v>10000</v>
      </c>
    </row>
    <row r="159" spans="1:3" x14ac:dyDescent="0.3">
      <c r="A159" s="356" t="s">
        <v>517</v>
      </c>
      <c r="B159" s="341">
        <v>1304</v>
      </c>
      <c r="C159" s="374">
        <v>11458322</v>
      </c>
    </row>
    <row r="160" spans="1:3" x14ac:dyDescent="0.3">
      <c r="A160" s="356" t="s">
        <v>90</v>
      </c>
      <c r="B160" s="341">
        <v>1305</v>
      </c>
      <c r="C160" s="374">
        <v>613433</v>
      </c>
    </row>
    <row r="161" spans="1:3" x14ac:dyDescent="0.3">
      <c r="A161" s="356" t="s">
        <v>92</v>
      </c>
      <c r="B161" s="341">
        <v>1306</v>
      </c>
      <c r="C161" s="374"/>
    </row>
    <row r="162" spans="1:3" x14ac:dyDescent="0.3">
      <c r="A162" s="356" t="s">
        <v>94</v>
      </c>
      <c r="B162" s="341">
        <v>1307</v>
      </c>
      <c r="C162" s="374"/>
    </row>
    <row r="163" spans="1:3" ht="15.75" customHeight="1" x14ac:dyDescent="0.3">
      <c r="A163" s="356" t="s">
        <v>518</v>
      </c>
      <c r="B163" s="341">
        <v>1308</v>
      </c>
      <c r="C163" s="374"/>
    </row>
    <row r="164" spans="1:3" ht="15.75" customHeight="1" x14ac:dyDescent="0.3">
      <c r="A164" s="437" t="s">
        <v>519</v>
      </c>
      <c r="B164" s="335"/>
      <c r="C164" s="321">
        <f>SUM(APS_100,APS_110,APS_120,APS_130)</f>
        <v>35327970</v>
      </c>
    </row>
    <row r="165" spans="1:3" ht="15.75" customHeight="1" x14ac:dyDescent="0.3">
      <c r="A165" s="438" t="s">
        <v>520</v>
      </c>
      <c r="B165" s="335"/>
      <c r="C165" s="321">
        <f>APS_TAC-APS_TPS</f>
        <v>0</v>
      </c>
    </row>
  </sheetData>
  <sheetProtection sheet="1" selectLockedCells="1"/>
  <mergeCells count="6">
    <mergeCell ref="A2:C2"/>
    <mergeCell ref="A3:C3"/>
    <mergeCell ref="A5:A6"/>
    <mergeCell ref="B5:B6"/>
    <mergeCell ref="C5:C6"/>
    <mergeCell ref="A4:C4"/>
  </mergeCells>
  <conditionalFormatting sqref="C9">
    <cfRule type="cellIs" dxfId="19" priority="1" operator="notEqual">
      <formula xml:space="preserve"> BCD_010_3</formula>
    </cfRule>
  </conditionalFormatting>
  <conditionalFormatting sqref="C11">
    <cfRule type="cellIs" dxfId="18" priority="2" operator="notEqual">
      <formula xml:space="preserve"> BCD_040_3 + BCD_070_3</formula>
    </cfRule>
  </conditionalFormatting>
  <conditionalFormatting sqref="C50">
    <cfRule type="cellIs" dxfId="17" priority="3" operator="notEqual">
      <formula xml:space="preserve"> RL_030_9</formula>
    </cfRule>
  </conditionalFormatting>
  <conditionalFormatting sqref="C53">
    <cfRule type="cellIs" dxfId="16" priority="4" operator="notEqual">
      <formula xml:space="preserve"> BC_040_4</formula>
    </cfRule>
  </conditionalFormatting>
  <conditionalFormatting sqref="C61">
    <cfRule type="cellIs" dxfId="15" priority="5" operator="notEqual">
      <formula xml:space="preserve"> BC_050_4</formula>
    </cfRule>
  </conditionalFormatting>
  <conditionalFormatting sqref="C79">
    <cfRule type="cellIs" dxfId="14" priority="6" operator="notEqual">
      <formula xml:space="preserve"> BCD_130_3 + BCD_150_3</formula>
    </cfRule>
  </conditionalFormatting>
  <conditionalFormatting sqref="C84">
    <cfRule type="cellIs" dxfId="13" priority="7" operator="notEqual">
      <formula xml:space="preserve"> RL_040_9</formula>
    </cfRule>
  </conditionalFormatting>
  <conditionalFormatting sqref="C105">
    <cfRule type="cellIs" dxfId="12" priority="8" operator="notEqual">
      <formula xml:space="preserve"> BC_100_4</formula>
    </cfRule>
  </conditionalFormatting>
  <conditionalFormatting sqref="C112">
    <cfRule type="cellIs" dxfId="11" priority="9" operator="notEqual">
      <formula xml:space="preserve"> BC_110_4</formula>
    </cfRule>
  </conditionalFormatting>
  <conditionalFormatting sqref="C150">
    <cfRule type="cellIs" dxfId="10" priority="10" operator="notEqual">
      <formula xml:space="preserve"> PN_080_9 + PN_080_10</formula>
    </cfRule>
  </conditionalFormatting>
  <conditionalFormatting sqref="C156">
    <cfRule type="cellIs" dxfId="9" priority="11" operator="notEqual">
      <formula xml:space="preserve"> BC_150_4</formula>
    </cfRule>
  </conditionalFormatting>
  <conditionalFormatting sqref="C157">
    <cfRule type="cellIs" dxfId="8" priority="12" operator="notEqual">
      <formula xml:space="preserve"> BC_160_4</formula>
    </cfRule>
  </conditionalFormatting>
  <conditionalFormatting sqref="C158">
    <cfRule type="cellIs" dxfId="7" priority="13" operator="notEqual">
      <formula xml:space="preserve"> BC_170_4</formula>
    </cfRule>
  </conditionalFormatting>
  <conditionalFormatting sqref="C159">
    <cfRule type="cellIs" dxfId="6" priority="14" operator="notEqual">
      <formula xml:space="preserve"> BC_180_4</formula>
    </cfRule>
  </conditionalFormatting>
  <conditionalFormatting sqref="C160">
    <cfRule type="cellIs" dxfId="5" priority="15" operator="notEqual">
      <formula xml:space="preserve"> BC_190_4</formula>
    </cfRule>
  </conditionalFormatting>
  <conditionalFormatting sqref="C161">
    <cfRule type="cellIs" dxfId="4" priority="16" operator="notEqual">
      <formula xml:space="preserve"> BC_200_4</formula>
    </cfRule>
  </conditionalFormatting>
  <conditionalFormatting sqref="C162">
    <cfRule type="cellIs" dxfId="3" priority="17" operator="notEqual">
      <formula xml:space="preserve"> BC_210_4</formula>
    </cfRule>
  </conditionalFormatting>
  <conditionalFormatting sqref="C103">
    <cfRule type="cellIs" dxfId="2" priority="18" operator="notEqual">
      <formula xml:space="preserve"> BC_090_4 + PN_080_9 + PN_080_10 + (BCD_140_3 + BCD_160_3) * -1</formula>
    </cfRule>
  </conditionalFormatting>
  <conditionalFormatting sqref="C165">
    <cfRule type="cellIs" dxfId="1" priority="19" operator="notEqual">
      <formula xml:space="preserve"> 0</formula>
    </cfRule>
  </conditionalFormatting>
  <conditionalFormatting sqref="C152">
    <cfRule type="cellIs" dxfId="0" priority="20" operator="notEqual">
      <formula xml:space="preserve"> (BCD_140_3 + BCD_160_3) * -1</formula>
    </cfRule>
  </conditionalFormatting>
  <pageMargins left="0.39370078740157" right="0.39370078740157" top="0.39370078740157" bottom="0.39370078740157" header="0.31496062992126" footer="0.31496062992126"/>
  <pageSetup paperSize="9" scale="88" fitToHeight="0" orientation="portrait" r:id="rId1"/>
  <ignoredErrors>
    <ignoredError sqref="B9 B11 B16 B33 B50 B53 B61 B79 B82 B105 B112 B131 B155" numberStoredAsText="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6"/>
  <sheetViews>
    <sheetView showGridLines="0" workbookViewId="0">
      <selection activeCell="K26" sqref="K26"/>
    </sheetView>
  </sheetViews>
  <sheetFormatPr defaultColWidth="9.109375" defaultRowHeight="14.4" x14ac:dyDescent="0.3"/>
  <cols>
    <col min="1" max="1" width="41.33203125" style="151" customWidth="1"/>
    <col min="2" max="2" width="6.5546875" style="151" customWidth="1"/>
    <col min="3" max="11" width="15.6640625" style="151" customWidth="1"/>
    <col min="12" max="12" width="9.109375" style="151"/>
  </cols>
  <sheetData>
    <row r="1" spans="1:11" x14ac:dyDescent="0.3">
      <c r="A1" s="51"/>
      <c r="B1" s="51"/>
      <c r="C1" s="51"/>
      <c r="D1" s="51"/>
      <c r="E1" s="51"/>
      <c r="F1" s="51"/>
      <c r="G1" s="51"/>
      <c r="H1" s="51"/>
      <c r="I1" s="51"/>
      <c r="J1" s="51"/>
      <c r="K1" s="225" t="s">
        <v>395</v>
      </c>
    </row>
    <row r="2" spans="1:11" ht="18.75" customHeight="1" x14ac:dyDescent="0.35">
      <c r="A2" s="471" t="s">
        <v>396</v>
      </c>
      <c r="B2" s="471"/>
      <c r="C2" s="471"/>
      <c r="D2" s="471"/>
      <c r="E2" s="471"/>
      <c r="F2" s="471"/>
      <c r="G2" s="471"/>
      <c r="H2" s="471"/>
      <c r="I2" s="471"/>
      <c r="J2" s="471"/>
      <c r="K2" s="471"/>
    </row>
    <row r="3" spans="1:11" x14ac:dyDescent="0.3">
      <c r="A3" s="523" t="str">
        <f>'1_BC'!A3</f>
        <v>la 31.12.2025</v>
      </c>
      <c r="B3" s="523"/>
      <c r="C3" s="523"/>
      <c r="D3" s="523"/>
      <c r="E3" s="523"/>
      <c r="F3" s="523"/>
      <c r="G3" s="523"/>
      <c r="H3" s="523"/>
      <c r="I3" s="523"/>
      <c r="J3" s="523"/>
      <c r="K3" s="523"/>
    </row>
    <row r="4" spans="1:11" ht="15.75" customHeight="1" x14ac:dyDescent="0.3">
      <c r="A4" s="515"/>
      <c r="B4" s="515"/>
      <c r="C4" s="515"/>
      <c r="D4" s="515"/>
      <c r="E4" s="515"/>
      <c r="F4" s="515"/>
      <c r="G4" s="515"/>
      <c r="H4" s="515"/>
      <c r="I4" s="515"/>
      <c r="J4" s="515"/>
      <c r="K4" s="515"/>
    </row>
    <row r="5" spans="1:11" ht="29.25" customHeight="1" x14ac:dyDescent="0.3">
      <c r="A5" s="458" t="s">
        <v>397</v>
      </c>
      <c r="B5" s="460" t="s">
        <v>150</v>
      </c>
      <c r="C5" s="460" t="s">
        <v>398</v>
      </c>
      <c r="D5" s="460"/>
      <c r="E5" s="460" t="s">
        <v>399</v>
      </c>
      <c r="F5" s="460" t="s">
        <v>400</v>
      </c>
      <c r="G5" s="460"/>
      <c r="H5" s="460" t="s">
        <v>401</v>
      </c>
      <c r="I5" s="460" t="s">
        <v>402</v>
      </c>
      <c r="J5" s="460"/>
      <c r="K5" s="514" t="s">
        <v>402</v>
      </c>
    </row>
    <row r="6" spans="1:11" ht="15.75" customHeight="1" x14ac:dyDescent="0.3">
      <c r="A6" s="459"/>
      <c r="B6" s="461"/>
      <c r="C6" s="215" t="s">
        <v>247</v>
      </c>
      <c r="D6" s="215" t="s">
        <v>248</v>
      </c>
      <c r="E6" s="461"/>
      <c r="F6" s="215" t="s">
        <v>247</v>
      </c>
      <c r="G6" s="215" t="s">
        <v>248</v>
      </c>
      <c r="H6" s="461"/>
      <c r="I6" s="215" t="s">
        <v>247</v>
      </c>
      <c r="J6" s="215" t="s">
        <v>248</v>
      </c>
      <c r="K6" s="510"/>
    </row>
    <row r="7" spans="1:11" x14ac:dyDescent="0.3">
      <c r="A7" s="38">
        <v>1</v>
      </c>
      <c r="B7" s="217">
        <v>2</v>
      </c>
      <c r="C7" s="217">
        <v>3</v>
      </c>
      <c r="D7" s="217">
        <v>4</v>
      </c>
      <c r="E7" s="217" t="s">
        <v>403</v>
      </c>
      <c r="F7" s="217">
        <v>6</v>
      </c>
      <c r="G7" s="217">
        <v>7</v>
      </c>
      <c r="H7" s="217" t="s">
        <v>404</v>
      </c>
      <c r="I7" s="217" t="s">
        <v>405</v>
      </c>
      <c r="J7" s="217" t="s">
        <v>406</v>
      </c>
      <c r="K7" s="218" t="s">
        <v>407</v>
      </c>
    </row>
    <row r="8" spans="1:11" ht="15.75" customHeight="1" x14ac:dyDescent="0.3">
      <c r="A8" s="517"/>
      <c r="B8" s="518"/>
      <c r="C8" s="518"/>
      <c r="D8" s="518"/>
      <c r="E8" s="518"/>
      <c r="F8" s="518"/>
      <c r="G8" s="518"/>
      <c r="H8" s="518"/>
      <c r="I8" s="518"/>
      <c r="J8" s="518"/>
      <c r="K8" s="519"/>
    </row>
    <row r="9" spans="1:11" s="140" customFormat="1" ht="15.75" customHeight="1" x14ac:dyDescent="0.3">
      <c r="A9" s="54" t="s">
        <v>408</v>
      </c>
      <c r="B9" s="47" t="s">
        <v>56</v>
      </c>
      <c r="C9" s="171">
        <f t="shared" ref="C9:K9" si="0">SUM(C10:C16)</f>
        <v>0</v>
      </c>
      <c r="D9" s="171">
        <f t="shared" si="0"/>
        <v>162235</v>
      </c>
      <c r="E9" s="171">
        <f t="shared" si="0"/>
        <v>162235</v>
      </c>
      <c r="F9" s="171">
        <f t="shared" si="0"/>
        <v>0</v>
      </c>
      <c r="G9" s="171">
        <f t="shared" si="0"/>
        <v>137765</v>
      </c>
      <c r="H9" s="171">
        <f t="shared" si="0"/>
        <v>137765</v>
      </c>
      <c r="I9" s="171">
        <f t="shared" si="0"/>
        <v>0</v>
      </c>
      <c r="J9" s="171">
        <f t="shared" si="0"/>
        <v>300000</v>
      </c>
      <c r="K9" s="81">
        <f t="shared" si="0"/>
        <v>300000</v>
      </c>
    </row>
    <row r="10" spans="1:11" x14ac:dyDescent="0.3">
      <c r="A10" s="219" t="s">
        <v>409</v>
      </c>
      <c r="B10" s="48" t="s">
        <v>410</v>
      </c>
      <c r="C10" s="143"/>
      <c r="D10" s="143">
        <v>162235</v>
      </c>
      <c r="E10" s="221">
        <f t="shared" ref="E10:E16" si="1">C10+D10</f>
        <v>162235</v>
      </c>
      <c r="F10" s="143"/>
      <c r="G10" s="143">
        <v>137765</v>
      </c>
      <c r="H10" s="221">
        <f t="shared" ref="H10:H16" si="2">F10+G10</f>
        <v>137765</v>
      </c>
      <c r="I10" s="221">
        <f t="shared" ref="I10:K16" si="3">C10+F10</f>
        <v>0</v>
      </c>
      <c r="J10" s="221">
        <f t="shared" si="3"/>
        <v>300000</v>
      </c>
      <c r="K10" s="222">
        <f t="shared" si="3"/>
        <v>300000</v>
      </c>
    </row>
    <row r="11" spans="1:11" x14ac:dyDescent="0.3">
      <c r="A11" s="85" t="s">
        <v>411</v>
      </c>
      <c r="B11" s="45" t="s">
        <v>412</v>
      </c>
      <c r="C11" s="78"/>
      <c r="D11" s="78"/>
      <c r="E11" s="121">
        <f t="shared" si="1"/>
        <v>0</v>
      </c>
      <c r="F11" s="78"/>
      <c r="G11" s="78"/>
      <c r="H11" s="121">
        <f t="shared" si="2"/>
        <v>0</v>
      </c>
      <c r="I11" s="121">
        <f t="shared" si="3"/>
        <v>0</v>
      </c>
      <c r="J11" s="121">
        <f t="shared" si="3"/>
        <v>0</v>
      </c>
      <c r="K11" s="122">
        <f t="shared" si="3"/>
        <v>0</v>
      </c>
    </row>
    <row r="12" spans="1:11" x14ac:dyDescent="0.3">
      <c r="A12" s="85" t="s">
        <v>413</v>
      </c>
      <c r="B12" s="45" t="s">
        <v>414</v>
      </c>
      <c r="C12" s="78"/>
      <c r="D12" s="78"/>
      <c r="E12" s="121">
        <f t="shared" si="1"/>
        <v>0</v>
      </c>
      <c r="F12" s="78"/>
      <c r="G12" s="78"/>
      <c r="H12" s="121">
        <f t="shared" si="2"/>
        <v>0</v>
      </c>
      <c r="I12" s="121">
        <f t="shared" si="3"/>
        <v>0</v>
      </c>
      <c r="J12" s="121">
        <f t="shared" si="3"/>
        <v>0</v>
      </c>
      <c r="K12" s="122">
        <f t="shared" si="3"/>
        <v>0</v>
      </c>
    </row>
    <row r="13" spans="1:11" x14ac:dyDescent="0.3">
      <c r="A13" s="85" t="s">
        <v>415</v>
      </c>
      <c r="B13" s="45" t="s">
        <v>416</v>
      </c>
      <c r="C13" s="78"/>
      <c r="D13" s="78"/>
      <c r="E13" s="121">
        <f t="shared" si="1"/>
        <v>0</v>
      </c>
      <c r="F13" s="78"/>
      <c r="G13" s="78"/>
      <c r="H13" s="121">
        <f t="shared" si="2"/>
        <v>0</v>
      </c>
      <c r="I13" s="121">
        <f t="shared" si="3"/>
        <v>0</v>
      </c>
      <c r="J13" s="121">
        <f t="shared" si="3"/>
        <v>0</v>
      </c>
      <c r="K13" s="122">
        <f t="shared" si="3"/>
        <v>0</v>
      </c>
    </row>
    <row r="14" spans="1:11" x14ac:dyDescent="0.3">
      <c r="A14" s="85" t="s">
        <v>417</v>
      </c>
      <c r="B14" s="45" t="s">
        <v>418</v>
      </c>
      <c r="C14" s="78"/>
      <c r="D14" s="78"/>
      <c r="E14" s="121">
        <f t="shared" si="1"/>
        <v>0</v>
      </c>
      <c r="F14" s="78"/>
      <c r="G14" s="78"/>
      <c r="H14" s="121">
        <f t="shared" si="2"/>
        <v>0</v>
      </c>
      <c r="I14" s="121">
        <f t="shared" si="3"/>
        <v>0</v>
      </c>
      <c r="J14" s="121">
        <f t="shared" si="3"/>
        <v>0</v>
      </c>
      <c r="K14" s="122">
        <f t="shared" si="3"/>
        <v>0</v>
      </c>
    </row>
    <row r="15" spans="1:11" x14ac:dyDescent="0.3">
      <c r="A15" s="85" t="s">
        <v>419</v>
      </c>
      <c r="B15" s="45" t="s">
        <v>420</v>
      </c>
      <c r="C15" s="78"/>
      <c r="D15" s="78"/>
      <c r="E15" s="121">
        <f t="shared" si="1"/>
        <v>0</v>
      </c>
      <c r="F15" s="78"/>
      <c r="G15" s="78"/>
      <c r="H15" s="121">
        <f t="shared" si="2"/>
        <v>0</v>
      </c>
      <c r="I15" s="121">
        <f t="shared" si="3"/>
        <v>0</v>
      </c>
      <c r="J15" s="121">
        <f t="shared" si="3"/>
        <v>0</v>
      </c>
      <c r="K15" s="122">
        <f t="shared" si="3"/>
        <v>0</v>
      </c>
    </row>
    <row r="16" spans="1:11" ht="15.75" customHeight="1" x14ac:dyDescent="0.3">
      <c r="A16" s="92" t="s">
        <v>421</v>
      </c>
      <c r="B16" s="46" t="s">
        <v>422</v>
      </c>
      <c r="C16" s="141"/>
      <c r="D16" s="141"/>
      <c r="E16" s="223">
        <f t="shared" si="1"/>
        <v>0</v>
      </c>
      <c r="F16" s="141"/>
      <c r="G16" s="141"/>
      <c r="H16" s="223">
        <f t="shared" si="2"/>
        <v>0</v>
      </c>
      <c r="I16" s="223">
        <f t="shared" si="3"/>
        <v>0</v>
      </c>
      <c r="J16" s="223">
        <f t="shared" si="3"/>
        <v>0</v>
      </c>
      <c r="K16" s="224">
        <f t="shared" si="3"/>
        <v>0</v>
      </c>
    </row>
    <row r="17" spans="1:11" s="140" customFormat="1" ht="15.75" customHeight="1" x14ac:dyDescent="0.3">
      <c r="A17" s="54" t="s">
        <v>423</v>
      </c>
      <c r="B17" s="47" t="s">
        <v>108</v>
      </c>
      <c r="C17" s="171">
        <f t="shared" ref="C17:K17" si="4">SUM(C18:C24)</f>
        <v>953627</v>
      </c>
      <c r="D17" s="171">
        <f t="shared" si="4"/>
        <v>11424372</v>
      </c>
      <c r="E17" s="171">
        <f t="shared" si="4"/>
        <v>12377999</v>
      </c>
      <c r="F17" s="171">
        <f t="shared" si="4"/>
        <v>2558681</v>
      </c>
      <c r="G17" s="171">
        <f t="shared" si="4"/>
        <v>14874614</v>
      </c>
      <c r="H17" s="171">
        <f t="shared" si="4"/>
        <v>17433295</v>
      </c>
      <c r="I17" s="171">
        <f t="shared" si="4"/>
        <v>3512308</v>
      </c>
      <c r="J17" s="171">
        <f t="shared" si="4"/>
        <v>26298986</v>
      </c>
      <c r="K17" s="81">
        <f t="shared" si="4"/>
        <v>29811294</v>
      </c>
    </row>
    <row r="18" spans="1:11" x14ac:dyDescent="0.3">
      <c r="A18" s="219" t="str">
        <f t="shared" ref="A18:A24" si="5">A10</f>
        <v>În agricultură</v>
      </c>
      <c r="B18" s="48" t="s">
        <v>424</v>
      </c>
      <c r="C18" s="143">
        <v>136582</v>
      </c>
      <c r="D18" s="143">
        <v>302230</v>
      </c>
      <c r="E18" s="121">
        <f t="shared" ref="E18:E24" si="6">C18+D18</f>
        <v>438812</v>
      </c>
      <c r="F18" s="143">
        <v>303333</v>
      </c>
      <c r="G18" s="143">
        <v>341347</v>
      </c>
      <c r="H18" s="221">
        <f t="shared" ref="H18:H24" si="7">F18+G18</f>
        <v>644680</v>
      </c>
      <c r="I18" s="221">
        <f t="shared" ref="I18:K24" si="8">C18+F18</f>
        <v>439915</v>
      </c>
      <c r="J18" s="221">
        <f t="shared" si="8"/>
        <v>643577</v>
      </c>
      <c r="K18" s="222">
        <f t="shared" si="8"/>
        <v>1083492</v>
      </c>
    </row>
    <row r="19" spans="1:11" x14ac:dyDescent="0.3">
      <c r="A19" s="220" t="str">
        <f t="shared" si="5"/>
        <v>În procesarea primară și industria alimentară</v>
      </c>
      <c r="B19" s="45" t="s">
        <v>425</v>
      </c>
      <c r="C19" s="78"/>
      <c r="D19" s="78">
        <v>40000</v>
      </c>
      <c r="E19" s="121">
        <f t="shared" si="6"/>
        <v>40000</v>
      </c>
      <c r="F19" s="78"/>
      <c r="G19" s="78">
        <v>140000</v>
      </c>
      <c r="H19" s="121">
        <f t="shared" si="7"/>
        <v>140000</v>
      </c>
      <c r="I19" s="121">
        <f t="shared" si="8"/>
        <v>0</v>
      </c>
      <c r="J19" s="121">
        <f t="shared" si="8"/>
        <v>180000</v>
      </c>
      <c r="K19" s="122">
        <f t="shared" si="8"/>
        <v>180000</v>
      </c>
    </row>
    <row r="20" spans="1:11" x14ac:dyDescent="0.3">
      <c r="A20" s="220" t="str">
        <f t="shared" si="5"/>
        <v>Pentru procurarea sau construcția imobilelor</v>
      </c>
      <c r="B20" s="45" t="s">
        <v>426</v>
      </c>
      <c r="C20" s="78">
        <v>411286</v>
      </c>
      <c r="D20" s="78">
        <v>4666299</v>
      </c>
      <c r="E20" s="121">
        <f t="shared" si="6"/>
        <v>5077585</v>
      </c>
      <c r="F20" s="78">
        <v>1013214</v>
      </c>
      <c r="G20" s="78">
        <v>7031484</v>
      </c>
      <c r="H20" s="121">
        <f t="shared" si="7"/>
        <v>8044698</v>
      </c>
      <c r="I20" s="121">
        <f t="shared" si="8"/>
        <v>1424500</v>
      </c>
      <c r="J20" s="121">
        <f t="shared" si="8"/>
        <v>11697783</v>
      </c>
      <c r="K20" s="122">
        <f t="shared" si="8"/>
        <v>13122283</v>
      </c>
    </row>
    <row r="21" spans="1:11" x14ac:dyDescent="0.3">
      <c r="A21" s="220" t="str">
        <f t="shared" si="5"/>
        <v>Pentru comerț</v>
      </c>
      <c r="B21" s="45" t="s">
        <v>427</v>
      </c>
      <c r="C21" s="78"/>
      <c r="D21" s="78">
        <v>298554</v>
      </c>
      <c r="E21" s="121">
        <f t="shared" si="6"/>
        <v>298554</v>
      </c>
      <c r="F21" s="78"/>
      <c r="G21" s="78">
        <v>505139</v>
      </c>
      <c r="H21" s="121">
        <f t="shared" si="7"/>
        <v>505139</v>
      </c>
      <c r="I21" s="121">
        <f t="shared" si="8"/>
        <v>0</v>
      </c>
      <c r="J21" s="121">
        <f t="shared" si="8"/>
        <v>803693</v>
      </c>
      <c r="K21" s="122">
        <f t="shared" si="8"/>
        <v>803693</v>
      </c>
    </row>
    <row r="22" spans="1:11" x14ac:dyDescent="0.3">
      <c r="A22" s="220" t="str">
        <f t="shared" si="5"/>
        <v>Pentru prestarea serviciilor</v>
      </c>
      <c r="B22" s="45" t="s">
        <v>428</v>
      </c>
      <c r="C22" s="78">
        <v>35449</v>
      </c>
      <c r="D22" s="78">
        <v>160958</v>
      </c>
      <c r="E22" s="121">
        <f t="shared" si="6"/>
        <v>196407</v>
      </c>
      <c r="F22" s="78">
        <v>210844</v>
      </c>
      <c r="G22" s="78">
        <v>422926</v>
      </c>
      <c r="H22" s="121">
        <f t="shared" si="7"/>
        <v>633770</v>
      </c>
      <c r="I22" s="121">
        <f t="shared" si="8"/>
        <v>246293</v>
      </c>
      <c r="J22" s="121">
        <f t="shared" si="8"/>
        <v>583884</v>
      </c>
      <c r="K22" s="122">
        <f t="shared" si="8"/>
        <v>830177</v>
      </c>
    </row>
    <row r="23" spans="1:11" x14ac:dyDescent="0.3">
      <c r="A23" s="220" t="str">
        <f t="shared" si="5"/>
        <v>Pentru consum</v>
      </c>
      <c r="B23" s="45" t="s">
        <v>429</v>
      </c>
      <c r="C23" s="78">
        <v>103733</v>
      </c>
      <c r="D23" s="78">
        <v>2973395</v>
      </c>
      <c r="E23" s="121">
        <f t="shared" si="6"/>
        <v>3077128</v>
      </c>
      <c r="F23" s="78">
        <v>448512</v>
      </c>
      <c r="G23" s="78">
        <v>2427556</v>
      </c>
      <c r="H23" s="121">
        <f t="shared" si="7"/>
        <v>2876068</v>
      </c>
      <c r="I23" s="121">
        <f t="shared" si="8"/>
        <v>552245</v>
      </c>
      <c r="J23" s="121">
        <f t="shared" si="8"/>
        <v>5400951</v>
      </c>
      <c r="K23" s="122">
        <f t="shared" si="8"/>
        <v>5953196</v>
      </c>
    </row>
    <row r="24" spans="1:11" x14ac:dyDescent="0.3">
      <c r="A24" s="220" t="str">
        <f t="shared" si="5"/>
        <v>Alte scopuri</v>
      </c>
      <c r="B24" s="45" t="s">
        <v>430</v>
      </c>
      <c r="C24" s="78">
        <v>266577</v>
      </c>
      <c r="D24" s="78">
        <v>2982936</v>
      </c>
      <c r="E24" s="121">
        <f t="shared" si="6"/>
        <v>3249513</v>
      </c>
      <c r="F24" s="78">
        <v>582778</v>
      </c>
      <c r="G24" s="78">
        <v>4006162</v>
      </c>
      <c r="H24" s="121">
        <f t="shared" si="7"/>
        <v>4588940</v>
      </c>
      <c r="I24" s="121">
        <f t="shared" si="8"/>
        <v>849355</v>
      </c>
      <c r="J24" s="121">
        <f t="shared" si="8"/>
        <v>6989098</v>
      </c>
      <c r="K24" s="122">
        <f t="shared" si="8"/>
        <v>7838453</v>
      </c>
    </row>
    <row r="25" spans="1:11" ht="15.75" customHeight="1" x14ac:dyDescent="0.3">
      <c r="A25" s="520"/>
      <c r="B25" s="521"/>
      <c r="C25" s="521"/>
      <c r="D25" s="521"/>
      <c r="E25" s="521"/>
      <c r="F25" s="521"/>
      <c r="G25" s="521"/>
      <c r="H25" s="521"/>
      <c r="I25" s="521"/>
      <c r="J25" s="521"/>
      <c r="K25" s="522"/>
    </row>
    <row r="26" spans="1:11" s="140" customFormat="1" ht="15.75" customHeight="1" x14ac:dyDescent="0.3">
      <c r="A26" s="54" t="s">
        <v>402</v>
      </c>
      <c r="B26" s="47" t="s">
        <v>110</v>
      </c>
      <c r="C26" s="171">
        <f t="shared" ref="C26:K26" si="9">C9+C17</f>
        <v>953627</v>
      </c>
      <c r="D26" s="171">
        <f t="shared" si="9"/>
        <v>11586607</v>
      </c>
      <c r="E26" s="171">
        <f t="shared" si="9"/>
        <v>12540234</v>
      </c>
      <c r="F26" s="171">
        <f t="shared" si="9"/>
        <v>2558681</v>
      </c>
      <c r="G26" s="171">
        <f t="shared" si="9"/>
        <v>15012379</v>
      </c>
      <c r="H26" s="171">
        <f t="shared" si="9"/>
        <v>17571060</v>
      </c>
      <c r="I26" s="171">
        <f t="shared" si="9"/>
        <v>3512308</v>
      </c>
      <c r="J26" s="171">
        <f t="shared" si="9"/>
        <v>26598986</v>
      </c>
      <c r="K26" s="81">
        <f t="shared" si="9"/>
        <v>30111294</v>
      </c>
    </row>
  </sheetData>
  <sheetProtection sheet="1" selectLockedCells="1"/>
  <mergeCells count="13">
    <mergeCell ref="A8:K8"/>
    <mergeCell ref="A25:K25"/>
    <mergeCell ref="A3:K3"/>
    <mergeCell ref="E5:E6"/>
    <mergeCell ref="K5:K6"/>
    <mergeCell ref="H5:H6"/>
    <mergeCell ref="A2:K2"/>
    <mergeCell ref="A5:A6"/>
    <mergeCell ref="B5:B6"/>
    <mergeCell ref="C5:D5"/>
    <mergeCell ref="F5:G5"/>
    <mergeCell ref="I5:J5"/>
    <mergeCell ref="A4:K4"/>
  </mergeCells>
  <conditionalFormatting sqref="I26">
    <cfRule type="cellIs" dxfId="30" priority="1" operator="notEqual">
      <formula xml:space="preserve"> PN_060_4</formula>
    </cfRule>
  </conditionalFormatting>
  <conditionalFormatting sqref="J26">
    <cfRule type="cellIs" dxfId="29" priority="2" operator="notEqual">
      <formula xml:space="preserve"> PN_060_5</formula>
    </cfRule>
  </conditionalFormatting>
  <conditionalFormatting sqref="K26">
    <cfRule type="cellIs" dxfId="28" priority="3" operator="notEqual">
      <formula xml:space="preserve"> BC_040_4</formula>
    </cfRule>
  </conditionalFormatting>
  <conditionalFormatting sqref="E26">
    <cfRule type="cellIs" dxfId="27" priority="4" operator="notEqual">
      <formula xml:space="preserve"> RL_050_3 + RL_050_4 + RL_050_5</formula>
    </cfRule>
  </conditionalFormatting>
  <conditionalFormatting sqref="H26">
    <cfRule type="cellIs" dxfId="26" priority="5" operator="notEqual">
      <formula xml:space="preserve"> RL_050_6 + RL_050_7 + RL_050_8</formula>
    </cfRule>
  </conditionalFormatting>
  <pageMargins left="0.39370078740157" right="0.39370078740157" top="0.39370078740157" bottom="0.39370078740157" header="0.31496062992126" footer="0.31496062992126"/>
  <pageSetup paperSize="9" scale="73" fitToHeight="0" orientation="landscape" r:id="rId1"/>
  <ignoredErrors>
    <ignoredError sqref="B9 B10 B11 B12 B13 B14 B15 B16 B17 B18 B19 B20 B21 B22 B23 B24 B26" numberStoredAsText="1"/>
    <ignoredError sqref="E17 H17 I17 J17 K17" formula="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29"/>
  <sheetViews>
    <sheetView showGridLines="0" workbookViewId="0">
      <selection activeCell="I22" sqref="I22"/>
    </sheetView>
  </sheetViews>
  <sheetFormatPr defaultColWidth="9.109375" defaultRowHeight="14.4" x14ac:dyDescent="0.3"/>
  <cols>
    <col min="1" max="1" width="39" style="151" customWidth="1"/>
    <col min="2" max="2" width="7.88671875" style="151" customWidth="1"/>
    <col min="3" max="8" width="15.6640625" style="151" customWidth="1"/>
    <col min="9" max="9" width="15.6640625" style="140" customWidth="1"/>
    <col min="10" max="10" width="9.109375" style="151"/>
  </cols>
  <sheetData>
    <row r="1" spans="1:9" s="137" customFormat="1" ht="12" customHeight="1" x14ac:dyDescent="0.25">
      <c r="A1" s="148"/>
      <c r="B1" s="148"/>
      <c r="C1" s="148"/>
      <c r="D1" s="148"/>
      <c r="G1" s="148"/>
      <c r="H1" s="527" t="s">
        <v>431</v>
      </c>
      <c r="I1" s="527"/>
    </row>
    <row r="2" spans="1:9" s="138" customFormat="1" ht="18.75" customHeight="1" x14ac:dyDescent="0.35">
      <c r="A2" s="448" t="s">
        <v>432</v>
      </c>
      <c r="B2" s="448"/>
      <c r="C2" s="448"/>
      <c r="D2" s="448"/>
      <c r="E2" s="448"/>
      <c r="F2" s="448"/>
      <c r="G2" s="448"/>
      <c r="H2" s="448"/>
      <c r="I2" s="448"/>
    </row>
    <row r="3" spans="1:9" x14ac:dyDescent="0.3">
      <c r="A3" s="512" t="str">
        <f>'1_BC'!A3:D3</f>
        <v>la 31.12.2025</v>
      </c>
      <c r="B3" s="472"/>
      <c r="C3" s="472"/>
      <c r="D3" s="472"/>
      <c r="E3" s="472"/>
      <c r="F3" s="472"/>
      <c r="G3" s="472"/>
      <c r="H3" s="472"/>
      <c r="I3" s="472"/>
    </row>
    <row r="4" spans="1:9" ht="15.75" customHeight="1" x14ac:dyDescent="0.3">
      <c r="A4" s="515"/>
      <c r="B4" s="515"/>
      <c r="C4" s="515"/>
      <c r="D4" s="515"/>
      <c r="E4" s="515"/>
      <c r="F4" s="515"/>
      <c r="G4" s="515"/>
      <c r="H4" s="515"/>
      <c r="I4" s="515"/>
    </row>
    <row r="5" spans="1:9" s="240" customFormat="1" ht="51" customHeight="1" x14ac:dyDescent="0.3">
      <c r="A5" s="226" t="s">
        <v>397</v>
      </c>
      <c r="B5" s="227" t="s">
        <v>150</v>
      </c>
      <c r="C5" s="227" t="s">
        <v>433</v>
      </c>
      <c r="D5" s="227" t="s">
        <v>434</v>
      </c>
      <c r="E5" s="227" t="s">
        <v>435</v>
      </c>
      <c r="F5" s="227" t="s">
        <v>436</v>
      </c>
      <c r="G5" s="227" t="s">
        <v>437</v>
      </c>
      <c r="H5" s="227" t="s">
        <v>438</v>
      </c>
      <c r="I5" s="228" t="s">
        <v>256</v>
      </c>
    </row>
    <row r="6" spans="1:9" s="140" customFormat="1" x14ac:dyDescent="0.3">
      <c r="A6" s="229">
        <v>1</v>
      </c>
      <c r="B6" s="230">
        <v>2</v>
      </c>
      <c r="C6" s="231">
        <v>3</v>
      </c>
      <c r="D6" s="231">
        <v>4</v>
      </c>
      <c r="E6" s="231">
        <v>5</v>
      </c>
      <c r="F6" s="231">
        <v>6</v>
      </c>
      <c r="G6" s="231">
        <v>7</v>
      </c>
      <c r="H6" s="231">
        <v>8</v>
      </c>
      <c r="I6" s="232">
        <v>9</v>
      </c>
    </row>
    <row r="7" spans="1:9" s="140" customFormat="1" x14ac:dyDescent="0.3">
      <c r="A7" s="528"/>
      <c r="B7" s="529"/>
      <c r="C7" s="529"/>
      <c r="D7" s="529"/>
      <c r="E7" s="529"/>
      <c r="F7" s="529"/>
      <c r="G7" s="529"/>
      <c r="H7" s="529"/>
      <c r="I7" s="530"/>
    </row>
    <row r="8" spans="1:9" ht="15" customHeight="1" x14ac:dyDescent="0.3">
      <c r="A8" s="241" t="s">
        <v>439</v>
      </c>
      <c r="B8" s="233" t="s">
        <v>56</v>
      </c>
      <c r="C8" s="78">
        <v>33760</v>
      </c>
      <c r="D8" s="77" t="s">
        <v>87</v>
      </c>
      <c r="E8" s="77" t="s">
        <v>87</v>
      </c>
      <c r="F8" s="77" t="s">
        <v>87</v>
      </c>
      <c r="G8" s="77" t="s">
        <v>87</v>
      </c>
      <c r="H8" s="77" t="s">
        <v>87</v>
      </c>
      <c r="I8" s="120">
        <f t="shared" ref="I8:I17" si="0">SUM(C8:H8)</f>
        <v>33760</v>
      </c>
    </row>
    <row r="9" spans="1:9" ht="15" customHeight="1" x14ac:dyDescent="0.3">
      <c r="A9" s="241" t="s">
        <v>440</v>
      </c>
      <c r="B9" s="233" t="s">
        <v>108</v>
      </c>
      <c r="C9" s="78"/>
      <c r="D9" s="78"/>
      <c r="E9" s="78"/>
      <c r="F9" s="78"/>
      <c r="G9" s="78"/>
      <c r="H9" s="78"/>
      <c r="I9" s="120">
        <f t="shared" si="0"/>
        <v>0</v>
      </c>
    </row>
    <row r="10" spans="1:9" ht="15" customHeight="1" x14ac:dyDescent="0.3">
      <c r="A10" s="241" t="s">
        <v>441</v>
      </c>
      <c r="B10" s="233" t="s">
        <v>110</v>
      </c>
      <c r="C10" s="78"/>
      <c r="D10" s="78"/>
      <c r="E10" s="78"/>
      <c r="F10" s="78"/>
      <c r="G10" s="78"/>
      <c r="H10" s="78"/>
      <c r="I10" s="120">
        <f t="shared" si="0"/>
        <v>0</v>
      </c>
    </row>
    <row r="11" spans="1:9" ht="15" customHeight="1" x14ac:dyDescent="0.3">
      <c r="A11" s="241" t="s">
        <v>442</v>
      </c>
      <c r="B11" s="233" t="s">
        <v>112</v>
      </c>
      <c r="C11" s="245">
        <f t="shared" ref="C11:H11" si="1">SUM(C12:C13)</f>
        <v>1768000</v>
      </c>
      <c r="D11" s="245">
        <f t="shared" si="1"/>
        <v>0</v>
      </c>
      <c r="E11" s="245">
        <f t="shared" si="1"/>
        <v>0</v>
      </c>
      <c r="F11" s="245">
        <f t="shared" si="1"/>
        <v>0</v>
      </c>
      <c r="G11" s="245">
        <f t="shared" si="1"/>
        <v>0</v>
      </c>
      <c r="H11" s="245">
        <f t="shared" si="1"/>
        <v>0</v>
      </c>
      <c r="I11" s="120">
        <f t="shared" si="0"/>
        <v>1768000</v>
      </c>
    </row>
    <row r="12" spans="1:9" ht="15" customHeight="1" x14ac:dyDescent="0.3">
      <c r="A12" s="242" t="s">
        <v>443</v>
      </c>
      <c r="B12" s="234" t="s">
        <v>374</v>
      </c>
      <c r="C12" s="78">
        <v>1768000</v>
      </c>
      <c r="D12" s="78"/>
      <c r="E12" s="78"/>
      <c r="F12" s="78"/>
      <c r="G12" s="78"/>
      <c r="H12" s="78"/>
      <c r="I12" s="120">
        <f t="shared" si="0"/>
        <v>1768000</v>
      </c>
    </row>
    <row r="13" spans="1:9" ht="15" customHeight="1" x14ac:dyDescent="0.3">
      <c r="A13" s="242" t="s">
        <v>444</v>
      </c>
      <c r="B13" s="234" t="s">
        <v>376</v>
      </c>
      <c r="C13" s="78"/>
      <c r="D13" s="78"/>
      <c r="E13" s="78"/>
      <c r="F13" s="78"/>
      <c r="G13" s="78"/>
      <c r="H13" s="78"/>
      <c r="I13" s="120">
        <f t="shared" si="0"/>
        <v>0</v>
      </c>
    </row>
    <row r="14" spans="1:9" x14ac:dyDescent="0.3">
      <c r="A14" s="241" t="s">
        <v>59</v>
      </c>
      <c r="B14" s="233" t="s">
        <v>114</v>
      </c>
      <c r="C14" s="78">
        <v>1456857</v>
      </c>
      <c r="D14" s="78">
        <v>2126823</v>
      </c>
      <c r="E14" s="78">
        <v>8956554</v>
      </c>
      <c r="F14" s="78">
        <v>13334054</v>
      </c>
      <c r="G14" s="78">
        <v>3873606</v>
      </c>
      <c r="H14" s="78">
        <v>363400</v>
      </c>
      <c r="I14" s="120">
        <f t="shared" si="0"/>
        <v>30111294</v>
      </c>
    </row>
    <row r="15" spans="1:9" x14ac:dyDescent="0.3">
      <c r="A15" s="241" t="s">
        <v>445</v>
      </c>
      <c r="B15" s="233" t="s">
        <v>116</v>
      </c>
      <c r="C15" s="78">
        <v>355340</v>
      </c>
      <c r="D15" s="78"/>
      <c r="E15" s="78"/>
      <c r="F15" s="78"/>
      <c r="G15" s="78"/>
      <c r="H15" s="78"/>
      <c r="I15" s="120">
        <f t="shared" si="0"/>
        <v>355340</v>
      </c>
    </row>
    <row r="16" spans="1:9" ht="15.75" customHeight="1" x14ac:dyDescent="0.3">
      <c r="A16" s="243" t="s">
        <v>446</v>
      </c>
      <c r="B16" s="235" t="s">
        <v>63</v>
      </c>
      <c r="C16" s="141"/>
      <c r="D16" s="141"/>
      <c r="E16" s="141"/>
      <c r="F16" s="141"/>
      <c r="G16" s="141"/>
      <c r="H16" s="141"/>
      <c r="I16" s="247">
        <f t="shared" si="0"/>
        <v>0</v>
      </c>
    </row>
    <row r="17" spans="1:9" ht="15.75" customHeight="1" x14ac:dyDescent="0.3">
      <c r="A17" s="236" t="s">
        <v>447</v>
      </c>
      <c r="B17" s="237" t="s">
        <v>65</v>
      </c>
      <c r="C17" s="246">
        <f t="shared" ref="C17:H17" si="2">SUM(C8:C11)+SUM(C14:C16)</f>
        <v>3613957</v>
      </c>
      <c r="D17" s="246">
        <f t="shared" si="2"/>
        <v>2126823</v>
      </c>
      <c r="E17" s="246">
        <f t="shared" si="2"/>
        <v>8956554</v>
      </c>
      <c r="F17" s="246">
        <f t="shared" si="2"/>
        <v>13334054</v>
      </c>
      <c r="G17" s="246">
        <f t="shared" si="2"/>
        <v>3873606</v>
      </c>
      <c r="H17" s="246">
        <f t="shared" si="2"/>
        <v>363400</v>
      </c>
      <c r="I17" s="248">
        <f t="shared" si="0"/>
        <v>32268394</v>
      </c>
    </row>
    <row r="18" spans="1:9" x14ac:dyDescent="0.3">
      <c r="A18" s="531"/>
      <c r="B18" s="532"/>
      <c r="C18" s="532"/>
      <c r="D18" s="532"/>
      <c r="E18" s="532"/>
      <c r="F18" s="532"/>
      <c r="G18" s="532"/>
      <c r="H18" s="532"/>
      <c r="I18" s="533"/>
    </row>
    <row r="19" spans="1:9" x14ac:dyDescent="0.3">
      <c r="A19" s="241" t="s">
        <v>448</v>
      </c>
      <c r="B19" s="233" t="s">
        <v>67</v>
      </c>
      <c r="C19" s="78">
        <v>743139</v>
      </c>
      <c r="D19" s="78">
        <v>1418490</v>
      </c>
      <c r="E19" s="78">
        <v>7476522</v>
      </c>
      <c r="F19" s="78">
        <v>7337629</v>
      </c>
      <c r="G19" s="78">
        <v>664270</v>
      </c>
      <c r="H19" s="78"/>
      <c r="I19" s="120">
        <f>SUM(C19:H19)</f>
        <v>17640050</v>
      </c>
    </row>
    <row r="20" spans="1:9" ht="15" customHeight="1" x14ac:dyDescent="0.3">
      <c r="A20" s="241" t="s">
        <v>449</v>
      </c>
      <c r="B20" s="233" t="s">
        <v>71</v>
      </c>
      <c r="C20" s="78"/>
      <c r="D20" s="78">
        <v>264000</v>
      </c>
      <c r="E20" s="78">
        <v>368000</v>
      </c>
      <c r="F20" s="78">
        <v>908000</v>
      </c>
      <c r="G20" s="78"/>
      <c r="H20" s="78"/>
      <c r="I20" s="120">
        <f>SUM(C20:H20)</f>
        <v>1540000</v>
      </c>
    </row>
    <row r="21" spans="1:9" x14ac:dyDescent="0.3">
      <c r="A21" s="238" t="s">
        <v>450</v>
      </c>
      <c r="B21" s="233" t="s">
        <v>73</v>
      </c>
      <c r="C21" s="78">
        <v>344246</v>
      </c>
      <c r="D21" s="78">
        <v>39253</v>
      </c>
      <c r="E21" s="78"/>
      <c r="F21" s="78"/>
      <c r="G21" s="78"/>
      <c r="H21" s="78"/>
      <c r="I21" s="120">
        <f>SUM(C21:H21)</f>
        <v>383499</v>
      </c>
    </row>
    <row r="22" spans="1:9" ht="15.75" customHeight="1" x14ac:dyDescent="0.3">
      <c r="A22" s="243" t="s">
        <v>451</v>
      </c>
      <c r="B22" s="235" t="s">
        <v>75</v>
      </c>
      <c r="C22" s="141"/>
      <c r="D22" s="141"/>
      <c r="E22" s="141"/>
      <c r="F22" s="141"/>
      <c r="G22" s="141"/>
      <c r="H22" s="141"/>
      <c r="I22" s="247">
        <f>SUM(C22:H22)</f>
        <v>0</v>
      </c>
    </row>
    <row r="23" spans="1:9" ht="15.75" customHeight="1" x14ac:dyDescent="0.3">
      <c r="A23" s="236" t="s">
        <v>452</v>
      </c>
      <c r="B23" s="237" t="s">
        <v>77</v>
      </c>
      <c r="C23" s="246">
        <f t="shared" ref="C23:H23" si="3">SUM(C19:C22)</f>
        <v>1087385</v>
      </c>
      <c r="D23" s="246">
        <f t="shared" si="3"/>
        <v>1721743</v>
      </c>
      <c r="E23" s="246">
        <f t="shared" si="3"/>
        <v>7844522</v>
      </c>
      <c r="F23" s="246">
        <f t="shared" si="3"/>
        <v>8245629</v>
      </c>
      <c r="G23" s="246">
        <f t="shared" si="3"/>
        <v>664270</v>
      </c>
      <c r="H23" s="246">
        <f t="shared" si="3"/>
        <v>0</v>
      </c>
      <c r="I23" s="248">
        <f>SUM(C23:H23)</f>
        <v>19563549</v>
      </c>
    </row>
    <row r="24" spans="1:9" ht="15.75" customHeight="1" x14ac:dyDescent="0.3">
      <c r="A24" s="524"/>
      <c r="B24" s="525"/>
      <c r="C24" s="525"/>
      <c r="D24" s="525"/>
      <c r="E24" s="525"/>
      <c r="F24" s="525"/>
      <c r="G24" s="525"/>
      <c r="H24" s="525"/>
      <c r="I24" s="526"/>
    </row>
    <row r="25" spans="1:9" s="140" customFormat="1" ht="15.75" customHeight="1" x14ac:dyDescent="0.3">
      <c r="A25" s="244" t="s">
        <v>453</v>
      </c>
      <c r="B25" s="237" t="s">
        <v>79</v>
      </c>
      <c r="C25" s="246">
        <f t="shared" ref="C25:H25" si="4">C17-C23</f>
        <v>2526572</v>
      </c>
      <c r="D25" s="246">
        <f t="shared" si="4"/>
        <v>405080</v>
      </c>
      <c r="E25" s="246">
        <f t="shared" si="4"/>
        <v>1112032</v>
      </c>
      <c r="F25" s="246">
        <f t="shared" si="4"/>
        <v>5088425</v>
      </c>
      <c r="G25" s="246">
        <f t="shared" si="4"/>
        <v>3209336</v>
      </c>
      <c r="H25" s="246">
        <f t="shared" si="4"/>
        <v>363400</v>
      </c>
      <c r="I25" s="248">
        <f>SUM(C25:H25)</f>
        <v>12704845</v>
      </c>
    </row>
    <row r="26" spans="1:9" x14ac:dyDescent="0.3">
      <c r="E26" s="189"/>
    </row>
    <row r="27" spans="1:9" x14ac:dyDescent="0.3">
      <c r="E27" s="189"/>
    </row>
    <row r="28" spans="1:9" x14ac:dyDescent="0.3">
      <c r="E28" s="189"/>
    </row>
    <row r="29" spans="1:9" x14ac:dyDescent="0.3">
      <c r="E29" s="189"/>
    </row>
  </sheetData>
  <sheetProtection sheet="1" selectLockedCells="1"/>
  <mergeCells count="7">
    <mergeCell ref="A24:I24"/>
    <mergeCell ref="H1:I1"/>
    <mergeCell ref="A2:I2"/>
    <mergeCell ref="A3:I3"/>
    <mergeCell ref="A7:I7"/>
    <mergeCell ref="A18:I18"/>
    <mergeCell ref="A4:I4"/>
  </mergeCells>
  <printOptions horizontalCentered="1"/>
  <pageMargins left="0.39370078740157" right="0.39370078740157" top="0.39370078740157" bottom="0.39370078740157" header="0.31496062992126" footer="0.31496062992126"/>
  <pageSetup paperSize="9" scale="88" fitToHeight="0" orientation="landscape" r:id="rId1"/>
  <ignoredErrors>
    <ignoredError sqref="B8 B9 B10 B11 B12 B13 B14 B15 B16 B17 B19 B20 B21 B22 B23 B25" numberStoredAsText="1"/>
  </ignoredErrors>
  <legacyDrawing r:id="rId2"/>
  <extLst>
    <ext xmlns:x14="http://schemas.microsoft.com/office/spreadsheetml/2009/9/main" uri="{78C0D931-6437-407d-A8EE-F0AAD7539E65}">
      <x14:conditionalFormattings>
        <x14:conditionalFormatting xmlns:xm="http://schemas.microsoft.com/office/excel/2006/main">
          <x14:cfRule type="cellIs" priority="1" operator="notEqual" id="{00000000-000E-0000-0B00-000001000000}">
            <xm:f>'1_BC'!$D$8+'1_BC'!$D$9</xm:f>
            <x14:dxf>
              <fill>
                <patternFill>
                  <bgColor rgb="FFC0504D"/>
                </patternFill>
              </fill>
            </x14:dxf>
          </x14:cfRule>
          <xm:sqref>I8</xm:sqref>
        </x14:conditionalFormatting>
        <x14:conditionalFormatting xmlns:xm="http://schemas.microsoft.com/office/excel/2006/main">
          <x14:cfRule type="cellIs" priority="2" operator="notEqual" id="{00000000-000E-0000-0B00-000002000000}">
            <xm:f>'1_BC'!$D$11</xm:f>
            <x14:dxf>
              <fill>
                <patternFill>
                  <bgColor rgb="FFC0504D"/>
                </patternFill>
              </fill>
            </x14:dxf>
          </x14:cfRule>
          <xm:sqref>I14</xm:sqref>
        </x14:conditionalFormatting>
        <x14:conditionalFormatting xmlns:xm="http://schemas.microsoft.com/office/excel/2006/main">
          <x14:cfRule type="cellIs" priority="3" operator="notEqual" id="{00000000-000E-0000-0B00-000003000000}">
            <xm:f>'1_BC'!$D$12</xm:f>
            <x14:dxf>
              <fill>
                <patternFill>
                  <bgColor rgb="FFC0504D"/>
                </patternFill>
              </fill>
            </x14:dxf>
          </x14:cfRule>
          <xm:sqref>I15</xm:sqref>
        </x14:conditionalFormatting>
        <x14:conditionalFormatting xmlns:xm="http://schemas.microsoft.com/office/excel/2006/main">
          <x14:cfRule type="cellIs" priority="4" operator="notEqual" id="{00000000-000E-0000-0B00-000004000000}">
            <xm:f>'1_BC'!$D$19</xm:f>
            <x14:dxf>
              <fill>
                <patternFill>
                  <bgColor rgb="FFC0504D"/>
                </patternFill>
              </fill>
            </x14:dxf>
          </x14:cfRule>
          <xm:sqref>I19</xm:sqref>
        </x14:conditionalFormatting>
        <x14:conditionalFormatting xmlns:xm="http://schemas.microsoft.com/office/excel/2006/main">
          <x14:cfRule type="cellIs" priority="5" operator="notEqual" id="{00000000-000E-0000-0B00-000005000000}">
            <xm:f>'1_BC'!$D$20</xm:f>
            <x14:dxf>
              <fill>
                <patternFill>
                  <bgColor rgb="FFC0504D"/>
                </patternFill>
              </fill>
            </x14:dxf>
          </x14:cfRule>
          <xm:sqref>I20</xm:sqref>
        </x14:conditionalFormatting>
        <x14:conditionalFormatting xmlns:xm="http://schemas.microsoft.com/office/excel/2006/main">
          <x14:cfRule type="cellIs" priority="6" operator="notEqual" id="{00000000-000E-0000-0B00-000006000000}">
            <xm:f>'1_BC'!$D$21</xm:f>
            <x14:dxf>
              <fill>
                <patternFill>
                  <bgColor rgb="FFC0504D"/>
                </patternFill>
              </fill>
            </x14:dxf>
          </x14:cfRule>
          <xm:sqref>I21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49"/>
  <sheetViews>
    <sheetView showGridLines="0" workbookViewId="0">
      <selection activeCell="G44" sqref="G44"/>
    </sheetView>
  </sheetViews>
  <sheetFormatPr defaultColWidth="9.109375" defaultRowHeight="14.4" x14ac:dyDescent="0.3"/>
  <cols>
    <col min="1" max="1" width="22.109375" style="396" customWidth="1"/>
    <col min="2" max="2" width="8" style="394" customWidth="1"/>
    <col min="3" max="3" width="38.88671875" style="319" customWidth="1"/>
    <col min="4" max="7" width="15.6640625" style="1" customWidth="1"/>
    <col min="8" max="8" width="13.88671875" style="1" customWidth="1"/>
    <col min="9" max="9" width="9.109375" style="1"/>
  </cols>
  <sheetData>
    <row r="1" spans="1:7" x14ac:dyDescent="0.3">
      <c r="G1" s="386" t="s">
        <v>521</v>
      </c>
    </row>
    <row r="2" spans="1:7" ht="18.75" customHeight="1" x14ac:dyDescent="0.3">
      <c r="A2" s="448" t="s">
        <v>522</v>
      </c>
      <c r="B2" s="448"/>
      <c r="C2" s="448"/>
      <c r="D2" s="448"/>
      <c r="E2" s="448"/>
      <c r="F2" s="448"/>
      <c r="G2" s="448"/>
    </row>
    <row r="3" spans="1:7" x14ac:dyDescent="0.3">
      <c r="A3" s="457" t="str">
        <f>'1_BC'!A3:D3</f>
        <v>la 31.12.2025</v>
      </c>
      <c r="B3" s="470"/>
      <c r="C3" s="470"/>
      <c r="D3" s="470"/>
      <c r="E3" s="470"/>
      <c r="F3" s="470"/>
      <c r="G3" s="470"/>
    </row>
    <row r="4" spans="1:7" ht="15.75" customHeight="1" x14ac:dyDescent="0.3">
      <c r="A4" s="397"/>
      <c r="B4" s="395"/>
    </row>
    <row r="5" spans="1:7" s="389" customFormat="1" ht="21.75" customHeight="1" x14ac:dyDescent="0.3">
      <c r="A5" s="540" t="s">
        <v>102</v>
      </c>
      <c r="B5" s="542" t="s">
        <v>150</v>
      </c>
      <c r="C5" s="460" t="s">
        <v>523</v>
      </c>
      <c r="D5" s="460" t="s">
        <v>524</v>
      </c>
      <c r="E5" s="460"/>
      <c r="F5" s="460"/>
      <c r="G5" s="514"/>
    </row>
    <row r="6" spans="1:7" s="389" customFormat="1" ht="21.75" customHeight="1" x14ac:dyDescent="0.3">
      <c r="A6" s="541"/>
      <c r="B6" s="543"/>
      <c r="C6" s="461"/>
      <c r="D6" s="378" t="s">
        <v>525</v>
      </c>
      <c r="E6" s="378" t="s">
        <v>526</v>
      </c>
      <c r="F6" s="378" t="s">
        <v>527</v>
      </c>
      <c r="G6" s="379" t="s">
        <v>528</v>
      </c>
    </row>
    <row r="7" spans="1:7" s="389" customFormat="1" ht="15.75" customHeight="1" x14ac:dyDescent="0.3">
      <c r="A7" s="398">
        <v>1</v>
      </c>
      <c r="B7" s="393">
        <v>2</v>
      </c>
      <c r="C7" s="380">
        <v>3</v>
      </c>
      <c r="D7" s="381">
        <v>4</v>
      </c>
      <c r="E7" s="381">
        <v>5</v>
      </c>
      <c r="F7" s="381">
        <v>6</v>
      </c>
      <c r="G7" s="382">
        <v>7</v>
      </c>
    </row>
    <row r="8" spans="1:7" s="389" customFormat="1" ht="33" customHeight="1" x14ac:dyDescent="0.3">
      <c r="A8" s="399" t="s">
        <v>529</v>
      </c>
      <c r="B8" s="320" t="s">
        <v>56</v>
      </c>
      <c r="C8" s="390"/>
      <c r="D8" s="410">
        <f>SUM(D9:D19)</f>
        <v>23829</v>
      </c>
      <c r="E8" s="410">
        <f>SUM(E9:E19)</f>
        <v>0</v>
      </c>
      <c r="F8" s="410">
        <f>SUM(F9:F19)</f>
        <v>0</v>
      </c>
      <c r="G8" s="411">
        <f>SUM(G9:G19)</f>
        <v>0</v>
      </c>
    </row>
    <row r="9" spans="1:7" s="391" customFormat="1" x14ac:dyDescent="0.3">
      <c r="A9" s="408" t="s">
        <v>530</v>
      </c>
      <c r="B9" s="383" t="s">
        <v>410</v>
      </c>
      <c r="C9" s="409" t="s">
        <v>531</v>
      </c>
      <c r="D9" s="412"/>
      <c r="E9" s="412"/>
      <c r="F9" s="412"/>
      <c r="G9" s="413"/>
    </row>
    <row r="10" spans="1:7" s="391" customFormat="1" x14ac:dyDescent="0.3">
      <c r="A10" s="400" t="s">
        <v>532</v>
      </c>
      <c r="B10" s="384" t="s">
        <v>412</v>
      </c>
      <c r="C10" s="388" t="s">
        <v>533</v>
      </c>
      <c r="D10" s="414"/>
      <c r="E10" s="414"/>
      <c r="F10" s="414"/>
      <c r="G10" s="415"/>
    </row>
    <row r="11" spans="1:7" s="391" customFormat="1" x14ac:dyDescent="0.3">
      <c r="A11" s="400" t="s">
        <v>534</v>
      </c>
      <c r="B11" s="384" t="s">
        <v>414</v>
      </c>
      <c r="C11" s="388" t="s">
        <v>535</v>
      </c>
      <c r="D11" s="414"/>
      <c r="E11" s="414"/>
      <c r="F11" s="414"/>
      <c r="G11" s="415"/>
    </row>
    <row r="12" spans="1:7" s="391" customFormat="1" x14ac:dyDescent="0.3">
      <c r="A12" s="400" t="s">
        <v>536</v>
      </c>
      <c r="B12" s="384" t="s">
        <v>416</v>
      </c>
      <c r="C12" s="388" t="s">
        <v>537</v>
      </c>
      <c r="D12" s="414">
        <v>23829</v>
      </c>
      <c r="E12" s="414"/>
      <c r="F12" s="414"/>
      <c r="G12" s="415"/>
    </row>
    <row r="13" spans="1:7" s="391" customFormat="1" x14ac:dyDescent="0.3">
      <c r="A13" s="400" t="s">
        <v>538</v>
      </c>
      <c r="B13" s="384" t="s">
        <v>418</v>
      </c>
      <c r="C13" s="388" t="s">
        <v>539</v>
      </c>
      <c r="D13" s="414"/>
      <c r="E13" s="414"/>
      <c r="F13" s="414"/>
      <c r="G13" s="415"/>
    </row>
    <row r="14" spans="1:7" s="391" customFormat="1" x14ac:dyDescent="0.3">
      <c r="A14" s="400" t="s">
        <v>540</v>
      </c>
      <c r="B14" s="384" t="s">
        <v>420</v>
      </c>
      <c r="C14" s="388" t="s">
        <v>541</v>
      </c>
      <c r="D14" s="414"/>
      <c r="E14" s="414"/>
      <c r="F14" s="414"/>
      <c r="G14" s="415"/>
    </row>
    <row r="15" spans="1:7" s="391" customFormat="1" x14ac:dyDescent="0.3">
      <c r="A15" s="400" t="s">
        <v>542</v>
      </c>
      <c r="B15" s="384" t="s">
        <v>422</v>
      </c>
      <c r="C15" s="388" t="s">
        <v>543</v>
      </c>
      <c r="D15" s="414"/>
      <c r="E15" s="414"/>
      <c r="F15" s="414"/>
      <c r="G15" s="415"/>
    </row>
    <row r="16" spans="1:7" s="391" customFormat="1" x14ac:dyDescent="0.3">
      <c r="A16" s="400" t="s">
        <v>544</v>
      </c>
      <c r="B16" s="384" t="s">
        <v>545</v>
      </c>
      <c r="C16" s="388" t="s">
        <v>546</v>
      </c>
      <c r="D16" s="414"/>
      <c r="E16" s="414"/>
      <c r="F16" s="414"/>
      <c r="G16" s="415"/>
    </row>
    <row r="17" spans="1:7" s="391" customFormat="1" x14ac:dyDescent="0.3">
      <c r="A17" s="400" t="s">
        <v>547</v>
      </c>
      <c r="B17" s="384" t="s">
        <v>548</v>
      </c>
      <c r="C17" s="388" t="s">
        <v>549</v>
      </c>
      <c r="D17" s="414"/>
      <c r="E17" s="414"/>
      <c r="F17" s="414"/>
      <c r="G17" s="415"/>
    </row>
    <row r="18" spans="1:7" s="391" customFormat="1" x14ac:dyDescent="0.3">
      <c r="A18" s="400" t="s">
        <v>550</v>
      </c>
      <c r="B18" s="384" t="s">
        <v>108</v>
      </c>
      <c r="C18" s="388" t="s">
        <v>551</v>
      </c>
      <c r="D18" s="414"/>
      <c r="E18" s="414"/>
      <c r="F18" s="414"/>
      <c r="G18" s="415"/>
    </row>
    <row r="19" spans="1:7" s="391" customFormat="1" ht="15.75" customHeight="1" x14ac:dyDescent="0.3">
      <c r="A19" s="400" t="s">
        <v>552</v>
      </c>
      <c r="B19" s="384" t="s">
        <v>424</v>
      </c>
      <c r="C19" s="388" t="s">
        <v>553</v>
      </c>
      <c r="D19" s="416"/>
      <c r="E19" s="416"/>
      <c r="F19" s="416"/>
      <c r="G19" s="417"/>
    </row>
    <row r="20" spans="1:7" s="389" customFormat="1" ht="33" customHeight="1" x14ac:dyDescent="0.3">
      <c r="A20" s="399" t="s">
        <v>554</v>
      </c>
      <c r="B20" s="320">
        <v>100</v>
      </c>
      <c r="C20" s="390"/>
      <c r="D20" s="410">
        <f>SUM(D21:D31)</f>
        <v>0</v>
      </c>
      <c r="E20" s="410">
        <f>SUM(E21:E31)</f>
        <v>0</v>
      </c>
      <c r="F20" s="410">
        <f>SUM(F21:F31)</f>
        <v>0</v>
      </c>
      <c r="G20" s="411">
        <f>SUM(G21:G31)</f>
        <v>0</v>
      </c>
    </row>
    <row r="21" spans="1:7" s="391" customFormat="1" x14ac:dyDescent="0.3">
      <c r="A21" s="408" t="s">
        <v>530</v>
      </c>
      <c r="B21" s="383" t="s">
        <v>555</v>
      </c>
      <c r="C21" s="409" t="s">
        <v>531</v>
      </c>
      <c r="D21" s="412"/>
      <c r="E21" s="412"/>
      <c r="F21" s="412"/>
      <c r="G21" s="413"/>
    </row>
    <row r="22" spans="1:7" s="391" customFormat="1" x14ac:dyDescent="0.3">
      <c r="A22" s="400" t="s">
        <v>532</v>
      </c>
      <c r="B22" s="384" t="s">
        <v>556</v>
      </c>
      <c r="C22" s="388" t="s">
        <v>533</v>
      </c>
      <c r="D22" s="414"/>
      <c r="E22" s="414"/>
      <c r="F22" s="414"/>
      <c r="G22" s="415"/>
    </row>
    <row r="23" spans="1:7" s="391" customFormat="1" x14ac:dyDescent="0.3">
      <c r="A23" s="400" t="s">
        <v>534</v>
      </c>
      <c r="B23" s="384" t="s">
        <v>557</v>
      </c>
      <c r="C23" s="388" t="s">
        <v>535</v>
      </c>
      <c r="D23" s="414"/>
      <c r="E23" s="414"/>
      <c r="F23" s="414"/>
      <c r="G23" s="415"/>
    </row>
    <row r="24" spans="1:7" s="391" customFormat="1" x14ac:dyDescent="0.3">
      <c r="A24" s="400" t="s">
        <v>536</v>
      </c>
      <c r="B24" s="384" t="s">
        <v>558</v>
      </c>
      <c r="C24" s="388" t="s">
        <v>537</v>
      </c>
      <c r="D24" s="414"/>
      <c r="E24" s="414"/>
      <c r="F24" s="414"/>
      <c r="G24" s="415"/>
    </row>
    <row r="25" spans="1:7" s="391" customFormat="1" x14ac:dyDescent="0.3">
      <c r="A25" s="400" t="s">
        <v>538</v>
      </c>
      <c r="B25" s="384" t="s">
        <v>559</v>
      </c>
      <c r="C25" s="388" t="s">
        <v>539</v>
      </c>
      <c r="D25" s="414"/>
      <c r="E25" s="414"/>
      <c r="F25" s="414"/>
      <c r="G25" s="415"/>
    </row>
    <row r="26" spans="1:7" s="391" customFormat="1" x14ac:dyDescent="0.3">
      <c r="A26" s="400" t="s">
        <v>540</v>
      </c>
      <c r="B26" s="384" t="s">
        <v>560</v>
      </c>
      <c r="C26" s="388" t="s">
        <v>541</v>
      </c>
      <c r="D26" s="414"/>
      <c r="E26" s="414"/>
      <c r="F26" s="414"/>
      <c r="G26" s="415"/>
    </row>
    <row r="27" spans="1:7" s="391" customFormat="1" x14ac:dyDescent="0.3">
      <c r="A27" s="400" t="s">
        <v>542</v>
      </c>
      <c r="B27" s="384" t="s">
        <v>561</v>
      </c>
      <c r="C27" s="388" t="s">
        <v>543</v>
      </c>
      <c r="D27" s="414"/>
      <c r="E27" s="414"/>
      <c r="F27" s="414"/>
      <c r="G27" s="415"/>
    </row>
    <row r="28" spans="1:7" s="391" customFormat="1" x14ac:dyDescent="0.3">
      <c r="A28" s="400" t="s">
        <v>544</v>
      </c>
      <c r="B28" s="384" t="s">
        <v>562</v>
      </c>
      <c r="C28" s="388" t="s">
        <v>546</v>
      </c>
      <c r="D28" s="414"/>
      <c r="E28" s="414"/>
      <c r="F28" s="414"/>
      <c r="G28" s="415"/>
    </row>
    <row r="29" spans="1:7" s="391" customFormat="1" x14ac:dyDescent="0.3">
      <c r="A29" s="400" t="s">
        <v>547</v>
      </c>
      <c r="B29" s="384" t="s">
        <v>563</v>
      </c>
      <c r="C29" s="388" t="s">
        <v>549</v>
      </c>
      <c r="D29" s="414"/>
      <c r="E29" s="414"/>
      <c r="F29" s="414"/>
      <c r="G29" s="415"/>
    </row>
    <row r="30" spans="1:7" s="391" customFormat="1" x14ac:dyDescent="0.3">
      <c r="A30" s="400" t="s">
        <v>550</v>
      </c>
      <c r="B30" s="384" t="s">
        <v>73</v>
      </c>
      <c r="C30" s="388" t="s">
        <v>551</v>
      </c>
      <c r="D30" s="414"/>
      <c r="E30" s="414"/>
      <c r="F30" s="414"/>
      <c r="G30" s="415"/>
    </row>
    <row r="31" spans="1:7" s="391" customFormat="1" ht="15.75" customHeight="1" x14ac:dyDescent="0.3">
      <c r="A31" s="400" t="s">
        <v>552</v>
      </c>
      <c r="B31" s="384" t="s">
        <v>564</v>
      </c>
      <c r="C31" s="388" t="s">
        <v>553</v>
      </c>
      <c r="D31" s="416"/>
      <c r="E31" s="416"/>
      <c r="F31" s="416"/>
      <c r="G31" s="417"/>
    </row>
    <row r="32" spans="1:7" s="389" customFormat="1" ht="33" customHeight="1" x14ac:dyDescent="0.3">
      <c r="A32" s="399" t="s">
        <v>565</v>
      </c>
      <c r="B32" s="320">
        <v>200</v>
      </c>
      <c r="C32" s="390"/>
      <c r="D32" s="410">
        <f>SUM(D33:D43)</f>
        <v>0</v>
      </c>
      <c r="E32" s="410">
        <f>SUM(E33:E43)</f>
        <v>0</v>
      </c>
      <c r="F32" s="410">
        <f>SUM(F33:F43)</f>
        <v>0</v>
      </c>
      <c r="G32" s="411">
        <f>SUM(G33:G43)</f>
        <v>0</v>
      </c>
    </row>
    <row r="33" spans="1:7" s="391" customFormat="1" x14ac:dyDescent="0.3">
      <c r="A33" s="408" t="s">
        <v>530</v>
      </c>
      <c r="B33" s="383" t="s">
        <v>566</v>
      </c>
      <c r="C33" s="409" t="s">
        <v>531</v>
      </c>
      <c r="D33" s="412"/>
      <c r="E33" s="412"/>
      <c r="F33" s="412"/>
      <c r="G33" s="413"/>
    </row>
    <row r="34" spans="1:7" s="391" customFormat="1" x14ac:dyDescent="0.3">
      <c r="A34" s="400" t="s">
        <v>532</v>
      </c>
      <c r="B34" s="384" t="s">
        <v>567</v>
      </c>
      <c r="C34" s="388" t="s">
        <v>533</v>
      </c>
      <c r="D34" s="414"/>
      <c r="E34" s="414"/>
      <c r="F34" s="414"/>
      <c r="G34" s="415"/>
    </row>
    <row r="35" spans="1:7" s="391" customFormat="1" x14ac:dyDescent="0.3">
      <c r="A35" s="400" t="s">
        <v>534</v>
      </c>
      <c r="B35" s="384" t="s">
        <v>568</v>
      </c>
      <c r="C35" s="388" t="s">
        <v>535</v>
      </c>
      <c r="D35" s="414"/>
      <c r="E35" s="414"/>
      <c r="F35" s="414"/>
      <c r="G35" s="415"/>
    </row>
    <row r="36" spans="1:7" s="391" customFormat="1" x14ac:dyDescent="0.3">
      <c r="A36" s="400" t="s">
        <v>536</v>
      </c>
      <c r="B36" s="384" t="s">
        <v>569</v>
      </c>
      <c r="C36" s="388" t="s">
        <v>537</v>
      </c>
      <c r="D36" s="414"/>
      <c r="E36" s="414"/>
      <c r="F36" s="414"/>
      <c r="G36" s="415"/>
    </row>
    <row r="37" spans="1:7" s="391" customFormat="1" x14ac:dyDescent="0.3">
      <c r="A37" s="400" t="s">
        <v>538</v>
      </c>
      <c r="B37" s="384" t="s">
        <v>570</v>
      </c>
      <c r="C37" s="388" t="s">
        <v>539</v>
      </c>
      <c r="D37" s="414"/>
      <c r="E37" s="414"/>
      <c r="F37" s="414"/>
      <c r="G37" s="415"/>
    </row>
    <row r="38" spans="1:7" s="391" customFormat="1" x14ac:dyDescent="0.3">
      <c r="A38" s="400" t="s">
        <v>540</v>
      </c>
      <c r="B38" s="384" t="s">
        <v>571</v>
      </c>
      <c r="C38" s="388" t="s">
        <v>541</v>
      </c>
      <c r="D38" s="414"/>
      <c r="E38" s="414"/>
      <c r="F38" s="414"/>
      <c r="G38" s="415"/>
    </row>
    <row r="39" spans="1:7" s="391" customFormat="1" x14ac:dyDescent="0.3">
      <c r="A39" s="400" t="s">
        <v>542</v>
      </c>
      <c r="B39" s="384" t="s">
        <v>572</v>
      </c>
      <c r="C39" s="388" t="s">
        <v>543</v>
      </c>
      <c r="D39" s="414"/>
      <c r="E39" s="414"/>
      <c r="F39" s="414"/>
      <c r="G39" s="415"/>
    </row>
    <row r="40" spans="1:7" s="391" customFormat="1" x14ac:dyDescent="0.3">
      <c r="A40" s="400" t="s">
        <v>544</v>
      </c>
      <c r="B40" s="384" t="s">
        <v>573</v>
      </c>
      <c r="C40" s="388" t="s">
        <v>546</v>
      </c>
      <c r="D40" s="414"/>
      <c r="E40" s="414"/>
      <c r="F40" s="414"/>
      <c r="G40" s="415"/>
    </row>
    <row r="41" spans="1:7" s="391" customFormat="1" x14ac:dyDescent="0.3">
      <c r="A41" s="400" t="s">
        <v>547</v>
      </c>
      <c r="B41" s="384" t="s">
        <v>574</v>
      </c>
      <c r="C41" s="388" t="s">
        <v>549</v>
      </c>
      <c r="D41" s="414"/>
      <c r="E41" s="414"/>
      <c r="F41" s="414"/>
      <c r="G41" s="415"/>
    </row>
    <row r="42" spans="1:7" s="391" customFormat="1" x14ac:dyDescent="0.3">
      <c r="A42" s="400" t="s">
        <v>550</v>
      </c>
      <c r="B42" s="384" t="s">
        <v>95</v>
      </c>
      <c r="C42" s="388" t="s">
        <v>551</v>
      </c>
      <c r="D42" s="414"/>
      <c r="E42" s="414"/>
      <c r="F42" s="414"/>
      <c r="G42" s="415"/>
    </row>
    <row r="43" spans="1:7" s="391" customFormat="1" ht="15.75" customHeight="1" x14ac:dyDescent="0.3">
      <c r="A43" s="400" t="s">
        <v>552</v>
      </c>
      <c r="B43" s="384" t="s">
        <v>575</v>
      </c>
      <c r="C43" s="388" t="s">
        <v>553</v>
      </c>
      <c r="D43" s="416"/>
      <c r="E43" s="416"/>
      <c r="F43" s="416"/>
      <c r="G43" s="417"/>
    </row>
    <row r="44" spans="1:7" s="389" customFormat="1" ht="33" customHeight="1" x14ac:dyDescent="0.3">
      <c r="A44" s="399" t="s">
        <v>576</v>
      </c>
      <c r="B44" s="320" t="s">
        <v>189</v>
      </c>
      <c r="C44" s="390"/>
      <c r="D44" s="410">
        <f>SUM(D45:D48)</f>
        <v>1540000</v>
      </c>
      <c r="E44" s="410">
        <f>SUM(E45:E48)</f>
        <v>0</v>
      </c>
      <c r="F44" s="410">
        <f>SUM(F45:F48)</f>
        <v>0</v>
      </c>
      <c r="G44" s="411">
        <f>SUM(G45:G48)</f>
        <v>0</v>
      </c>
    </row>
    <row r="45" spans="1:7" s="392" customFormat="1" ht="30" customHeight="1" x14ac:dyDescent="0.3">
      <c r="A45" s="401" t="s">
        <v>577</v>
      </c>
      <c r="B45" s="406" t="s">
        <v>578</v>
      </c>
      <c r="C45" s="402" t="s">
        <v>579</v>
      </c>
      <c r="D45" s="412"/>
      <c r="E45" s="412"/>
      <c r="F45" s="412"/>
      <c r="G45" s="413"/>
    </row>
    <row r="46" spans="1:7" s="392" customFormat="1" x14ac:dyDescent="0.3">
      <c r="A46" s="403" t="s">
        <v>580</v>
      </c>
      <c r="B46" s="407" t="s">
        <v>581</v>
      </c>
      <c r="C46" s="387" t="s">
        <v>582</v>
      </c>
      <c r="D46" s="414">
        <v>1540000</v>
      </c>
      <c r="E46" s="414"/>
      <c r="F46" s="414"/>
      <c r="G46" s="415"/>
    </row>
    <row r="47" spans="1:7" s="392" customFormat="1" x14ac:dyDescent="0.3">
      <c r="A47" s="400" t="s">
        <v>583</v>
      </c>
      <c r="B47" s="384" t="s">
        <v>584</v>
      </c>
      <c r="C47" s="388" t="s">
        <v>585</v>
      </c>
      <c r="D47" s="414"/>
      <c r="E47" s="414"/>
      <c r="F47" s="414"/>
      <c r="G47" s="415"/>
    </row>
    <row r="48" spans="1:7" s="392" customFormat="1" ht="15.75" customHeight="1" x14ac:dyDescent="0.3">
      <c r="A48" s="404" t="s">
        <v>586</v>
      </c>
      <c r="B48" s="385" t="s">
        <v>587</v>
      </c>
      <c r="C48" s="405" t="s">
        <v>588</v>
      </c>
      <c r="D48" s="418"/>
      <c r="E48" s="418"/>
      <c r="F48" s="418"/>
      <c r="G48" s="419"/>
    </row>
    <row r="49" spans="1:7" ht="45.75" customHeight="1" x14ac:dyDescent="0.3">
      <c r="A49" s="399" t="s">
        <v>589</v>
      </c>
      <c r="B49" s="320" t="s">
        <v>590</v>
      </c>
      <c r="C49" s="421" t="s">
        <v>591</v>
      </c>
      <c r="D49" s="422"/>
      <c r="E49" s="422"/>
      <c r="F49" s="422"/>
      <c r="G49" s="423"/>
    </row>
  </sheetData>
  <sheetProtection sheet="1" scenarios="1" selectLockedCells="1"/>
  <mergeCells count="6">
    <mergeCell ref="A2:G2"/>
    <mergeCell ref="A3:G3"/>
    <mergeCell ref="A5:A6"/>
    <mergeCell ref="C5:C6"/>
    <mergeCell ref="D5:G5"/>
    <mergeCell ref="B5:B6"/>
  </mergeCells>
  <pageMargins left="0.39370078740157" right="0.39370078740157" top="0.39370078740157" bottom="0.39370078740157" header="0.31496062992126" footer="0.31496062992126"/>
  <pageSetup paperSize="9" scale="23" orientation="portrait" r:id="rId1"/>
  <ignoredErrors>
    <ignoredError sqref="B8 B9 B10 B11 B12 B13 B14 B15 B16 B17 B18 B19 B20 B21 B22 B23 B24 B25 B26 B27 B28 B29 B30 B31 B32 B33 B34 B35 B36 B37 B38 B39 B40 B41 B42 B43 B44 A45 B45 A46 B46 A47 B47 A48 B48 B49"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3"/>
  <sheetViews>
    <sheetView showGridLines="0" workbookViewId="0">
      <selection activeCell="D33" sqref="D33"/>
    </sheetView>
  </sheetViews>
  <sheetFormatPr defaultColWidth="9.109375" defaultRowHeight="14.4" x14ac:dyDescent="0.3"/>
  <cols>
    <col min="1" max="1" width="66.109375" style="56" customWidth="1"/>
    <col min="2" max="2" width="9.109375" style="58"/>
    <col min="3" max="4" width="15.6640625" style="56" customWidth="1"/>
    <col min="5" max="5" width="9.109375" style="56"/>
  </cols>
  <sheetData>
    <row r="1" spans="1:4" s="84" customFormat="1" ht="12" customHeight="1" x14ac:dyDescent="0.3">
      <c r="A1" s="52"/>
      <c r="B1" s="52"/>
      <c r="C1" s="52"/>
      <c r="D1" s="83" t="s">
        <v>48</v>
      </c>
    </row>
    <row r="2" spans="1:4" ht="18.75" customHeight="1" x14ac:dyDescent="0.3">
      <c r="A2" s="448" t="s">
        <v>49</v>
      </c>
      <c r="B2" s="448"/>
      <c r="C2" s="448"/>
      <c r="D2" s="448"/>
    </row>
    <row r="3" spans="1:4" x14ac:dyDescent="0.3">
      <c r="A3" s="457" t="str">
        <f>"la " &amp; TEXT(ADT, '0_FT'!$D$5)</f>
        <v>la 31.12.2025</v>
      </c>
      <c r="B3" s="457"/>
      <c r="C3" s="457"/>
      <c r="D3" s="457"/>
    </row>
    <row r="4" spans="1:4" ht="15.75" customHeight="1" x14ac:dyDescent="0.3">
      <c r="A4" s="462"/>
      <c r="B4" s="462"/>
      <c r="C4" s="462"/>
      <c r="D4" s="462"/>
    </row>
    <row r="5" spans="1:4" ht="16.5" customHeight="1" x14ac:dyDescent="0.3">
      <c r="A5" s="458" t="s">
        <v>50</v>
      </c>
      <c r="B5" s="460" t="s">
        <v>51</v>
      </c>
      <c r="C5" s="455" t="s">
        <v>52</v>
      </c>
      <c r="D5" s="456"/>
    </row>
    <row r="6" spans="1:4" ht="48" customHeight="1" x14ac:dyDescent="0.3">
      <c r="A6" s="459"/>
      <c r="B6" s="461"/>
      <c r="C6" s="37" t="s">
        <v>53</v>
      </c>
      <c r="D6" s="57" t="s">
        <v>54</v>
      </c>
    </row>
    <row r="7" spans="1:4" x14ac:dyDescent="0.3">
      <c r="A7" s="38">
        <v>1</v>
      </c>
      <c r="B7" s="39">
        <v>2</v>
      </c>
      <c r="C7" s="40">
        <v>3</v>
      </c>
      <c r="D7" s="41">
        <v>4</v>
      </c>
    </row>
    <row r="8" spans="1:4" ht="15" customHeight="1" x14ac:dyDescent="0.3">
      <c r="A8" s="85" t="s">
        <v>55</v>
      </c>
      <c r="B8" s="42" t="s">
        <v>56</v>
      </c>
      <c r="C8" s="78">
        <v>242389</v>
      </c>
      <c r="D8" s="79">
        <v>27658</v>
      </c>
    </row>
    <row r="9" spans="1:4" x14ac:dyDescent="0.3">
      <c r="A9" s="85" t="s">
        <v>57</v>
      </c>
      <c r="B9" s="42">
        <v>20</v>
      </c>
      <c r="C9" s="78">
        <v>4374</v>
      </c>
      <c r="D9" s="79">
        <v>6102</v>
      </c>
    </row>
    <row r="10" spans="1:4" x14ac:dyDescent="0.3">
      <c r="A10" s="85" t="s">
        <v>58</v>
      </c>
      <c r="B10" s="42">
        <v>30</v>
      </c>
      <c r="C10" s="78">
        <v>1648000</v>
      </c>
      <c r="D10" s="79">
        <v>1768000</v>
      </c>
    </row>
    <row r="11" spans="1:4" x14ac:dyDescent="0.3">
      <c r="A11" s="85" t="s">
        <v>59</v>
      </c>
      <c r="B11" s="42">
        <v>40</v>
      </c>
      <c r="C11" s="78">
        <v>28392001</v>
      </c>
      <c r="D11" s="79">
        <v>30111294</v>
      </c>
    </row>
    <row r="12" spans="1:4" x14ac:dyDescent="0.3">
      <c r="A12" s="85" t="s">
        <v>60</v>
      </c>
      <c r="B12" s="42">
        <v>50</v>
      </c>
      <c r="C12" s="78">
        <v>363638</v>
      </c>
      <c r="D12" s="79">
        <v>355340</v>
      </c>
    </row>
    <row r="13" spans="1:4" ht="15" customHeight="1" x14ac:dyDescent="0.3">
      <c r="A13" s="85" t="s">
        <v>61</v>
      </c>
      <c r="B13" s="42">
        <v>60</v>
      </c>
      <c r="C13" s="78">
        <v>-900232</v>
      </c>
      <c r="D13" s="79">
        <v>-785836</v>
      </c>
    </row>
    <row r="14" spans="1:4" ht="15" customHeight="1" x14ac:dyDescent="0.3">
      <c r="A14" s="85" t="s">
        <v>62</v>
      </c>
      <c r="B14" s="45" t="s">
        <v>63</v>
      </c>
      <c r="C14" s="78">
        <v>402985</v>
      </c>
      <c r="D14" s="79">
        <v>225327</v>
      </c>
    </row>
    <row r="15" spans="1:4" ht="15.75" customHeight="1" x14ac:dyDescent="0.3">
      <c r="A15" s="86" t="s">
        <v>64</v>
      </c>
      <c r="B15" s="46" t="s">
        <v>65</v>
      </c>
      <c r="C15" s="78">
        <v>1900847</v>
      </c>
      <c r="D15" s="79">
        <v>1589331</v>
      </c>
    </row>
    <row r="16" spans="1:4" ht="22.5" customHeight="1" x14ac:dyDescent="0.3">
      <c r="A16" s="54" t="s">
        <v>66</v>
      </c>
      <c r="B16" s="47" t="s">
        <v>67</v>
      </c>
      <c r="C16" s="80">
        <f>SUM(C8:C15)</f>
        <v>32054002</v>
      </c>
      <c r="D16" s="81">
        <f>SUM(D8:D15)</f>
        <v>33297216</v>
      </c>
    </row>
    <row r="17" spans="1:4" ht="25.5" customHeight="1" x14ac:dyDescent="0.3">
      <c r="A17" s="38" t="s">
        <v>68</v>
      </c>
      <c r="B17" s="48"/>
      <c r="C17" s="87"/>
      <c r="D17" s="88"/>
    </row>
    <row r="18" spans="1:4" x14ac:dyDescent="0.3">
      <c r="A18" s="89" t="s">
        <v>69</v>
      </c>
      <c r="B18" s="45"/>
      <c r="C18" s="90"/>
      <c r="D18" s="91"/>
    </row>
    <row r="19" spans="1:4" x14ac:dyDescent="0.3">
      <c r="A19" s="85" t="s">
        <v>70</v>
      </c>
      <c r="B19" s="45" t="s">
        <v>71</v>
      </c>
      <c r="C19" s="78">
        <v>15929787</v>
      </c>
      <c r="D19" s="79">
        <v>17640050</v>
      </c>
    </row>
    <row r="20" spans="1:4" ht="15" customHeight="1" x14ac:dyDescent="0.3">
      <c r="A20" s="85" t="s">
        <v>72</v>
      </c>
      <c r="B20" s="45" t="s">
        <v>73</v>
      </c>
      <c r="C20" s="78">
        <v>2480520</v>
      </c>
      <c r="D20" s="79">
        <v>1540000</v>
      </c>
    </row>
    <row r="21" spans="1:4" x14ac:dyDescent="0.3">
      <c r="A21" s="85" t="s">
        <v>74</v>
      </c>
      <c r="B21" s="45" t="s">
        <v>75</v>
      </c>
      <c r="C21" s="78">
        <v>253425</v>
      </c>
      <c r="D21" s="79">
        <v>383499</v>
      </c>
    </row>
    <row r="22" spans="1:4" ht="15.75" customHeight="1" x14ac:dyDescent="0.3">
      <c r="A22" s="92" t="s">
        <v>76</v>
      </c>
      <c r="B22" s="46" t="s">
        <v>77</v>
      </c>
      <c r="C22" s="78">
        <v>1707948</v>
      </c>
      <c r="D22" s="79">
        <v>1430312</v>
      </c>
    </row>
    <row r="23" spans="1:4" ht="15" customHeight="1" x14ac:dyDescent="0.3">
      <c r="A23" s="54" t="s">
        <v>78</v>
      </c>
      <c r="B23" s="47" t="s">
        <v>79</v>
      </c>
      <c r="C23" s="80">
        <f>SUM(C19:C22)</f>
        <v>20371680</v>
      </c>
      <c r="D23" s="81">
        <f>SUM(D19:D22)</f>
        <v>20993861</v>
      </c>
    </row>
    <row r="24" spans="1:4" x14ac:dyDescent="0.3">
      <c r="A24" s="38" t="s">
        <v>80</v>
      </c>
      <c r="B24" s="48"/>
      <c r="C24" s="93"/>
      <c r="D24" s="94"/>
    </row>
    <row r="25" spans="1:4" x14ac:dyDescent="0.3">
      <c r="A25" s="85" t="s">
        <v>81</v>
      </c>
      <c r="B25" s="45" t="s">
        <v>82</v>
      </c>
      <c r="C25" s="78">
        <v>224000</v>
      </c>
      <c r="D25" s="79">
        <v>221600</v>
      </c>
    </row>
    <row r="26" spans="1:4" x14ac:dyDescent="0.3">
      <c r="A26" s="85" t="s">
        <v>83</v>
      </c>
      <c r="B26" s="45" t="s">
        <v>84</v>
      </c>
      <c r="C26" s="78"/>
      <c r="D26" s="79"/>
    </row>
    <row r="27" spans="1:4" ht="15" customHeight="1" x14ac:dyDescent="0.3">
      <c r="A27" s="85" t="s">
        <v>85</v>
      </c>
      <c r="B27" s="49" t="s">
        <v>86</v>
      </c>
      <c r="C27" s="271" t="s">
        <v>87</v>
      </c>
      <c r="D27" s="79">
        <v>10000</v>
      </c>
    </row>
    <row r="28" spans="1:4" x14ac:dyDescent="0.3">
      <c r="A28" s="85" t="s">
        <v>88</v>
      </c>
      <c r="B28" s="49" t="s">
        <v>89</v>
      </c>
      <c r="C28" s="78">
        <v>11458322</v>
      </c>
      <c r="D28" s="79">
        <v>11458322</v>
      </c>
    </row>
    <row r="29" spans="1:4" ht="15" customHeight="1" x14ac:dyDescent="0.3">
      <c r="A29" s="85" t="s">
        <v>90</v>
      </c>
      <c r="B29" s="49" t="s">
        <v>91</v>
      </c>
      <c r="C29" s="271" t="s">
        <v>87</v>
      </c>
      <c r="D29" s="79">
        <v>613433</v>
      </c>
    </row>
    <row r="30" spans="1:4" ht="15" customHeight="1" x14ac:dyDescent="0.3">
      <c r="A30" s="85" t="s">
        <v>92</v>
      </c>
      <c r="B30" s="45" t="s">
        <v>93</v>
      </c>
      <c r="C30" s="271" t="s">
        <v>87</v>
      </c>
      <c r="D30" s="79"/>
    </row>
    <row r="31" spans="1:4" ht="15.75" customHeight="1" x14ac:dyDescent="0.3">
      <c r="A31" s="92" t="s">
        <v>94</v>
      </c>
      <c r="B31" s="46" t="s">
        <v>95</v>
      </c>
      <c r="C31" s="78"/>
      <c r="D31" s="79"/>
    </row>
    <row r="32" spans="1:4" ht="15.75" customHeight="1" x14ac:dyDescent="0.3">
      <c r="A32" s="54" t="s">
        <v>96</v>
      </c>
      <c r="B32" s="47" t="s">
        <v>97</v>
      </c>
      <c r="C32" s="80">
        <f>SUM(C25:C31)</f>
        <v>11682322</v>
      </c>
      <c r="D32" s="82">
        <f>SUM(D25:D31)</f>
        <v>12303355</v>
      </c>
    </row>
    <row r="33" spans="1:4" ht="22.5" customHeight="1" x14ac:dyDescent="0.3">
      <c r="A33" s="55" t="s">
        <v>98</v>
      </c>
      <c r="B33" s="50" t="s">
        <v>99</v>
      </c>
      <c r="C33" s="80">
        <f>C23+C32</f>
        <v>32054002</v>
      </c>
      <c r="D33" s="82">
        <f>D23+D32</f>
        <v>33297216</v>
      </c>
    </row>
  </sheetData>
  <sheetProtection sheet="1" selectLockedCells="1"/>
  <mergeCells count="6">
    <mergeCell ref="A2:D2"/>
    <mergeCell ref="C5:D5"/>
    <mergeCell ref="A3:D3"/>
    <mergeCell ref="A5:A6"/>
    <mergeCell ref="B5:B6"/>
    <mergeCell ref="A4:D4"/>
  </mergeCells>
  <conditionalFormatting sqref="D8">
    <cfRule type="cellIs" dxfId="72" priority="1" operator="notEqual">
      <formula xml:space="preserve"> BCD_010_3 + BCD_040_3</formula>
    </cfRule>
  </conditionalFormatting>
  <conditionalFormatting sqref="D9">
    <cfRule type="cellIs" dxfId="71" priority="2" operator="notEqual">
      <formula xml:space="preserve"> BCD_070_3</formula>
    </cfRule>
  </conditionalFormatting>
  <conditionalFormatting sqref="D10">
    <cfRule type="cellIs" dxfId="70" priority="3" operator="notEqual">
      <formula xml:space="preserve"> RL_020_9 + RL_030_9 + RL_040_9 + RL_070_9</formula>
    </cfRule>
  </conditionalFormatting>
  <conditionalFormatting sqref="D13">
    <cfRule type="cellIs" dxfId="69" priority="4" operator="notEqual">
      <formula xml:space="preserve"> -1 * (PN_080_9+PN_080_10)</formula>
    </cfRule>
  </conditionalFormatting>
  <conditionalFormatting sqref="C16">
    <cfRule type="cellIs" dxfId="68" priority="5" operator="notEqual">
      <formula xml:space="preserve"> BC_230_3</formula>
    </cfRule>
  </conditionalFormatting>
  <conditionalFormatting sqref="D16">
    <cfRule type="cellIs" dxfId="67" priority="6" operator="notEqual">
      <formula xml:space="preserve"> BC_230_4</formula>
    </cfRule>
  </conditionalFormatting>
  <printOptions horizontalCentered="1"/>
  <pageMargins left="0.39370078740157" right="0.39370078740157" top="0.39370078740157" bottom="0.39370078740157" header="0.31496062992126" footer="0.31496062992126"/>
  <pageSetup paperSize="9" scale="89" fitToHeight="0" orientation="portrait" r:id="rId1"/>
  <ignoredErrors>
    <ignoredError sqref="B8 B14 B15 B16 B17 B18 B19 B20 B21 B22 B23 B25 B26 B27 B28 B29 B30 B31 B32 B33"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9"/>
  <sheetViews>
    <sheetView showGridLines="0" tabSelected="1" workbookViewId="0">
      <selection activeCell="D19" sqref="D19"/>
    </sheetView>
  </sheetViews>
  <sheetFormatPr defaultColWidth="9.109375" defaultRowHeight="14.4" x14ac:dyDescent="0.3"/>
  <cols>
    <col min="1" max="1" width="59.5546875" style="139" customWidth="1"/>
    <col min="2" max="2" width="6.5546875" style="139" customWidth="1"/>
    <col min="3" max="4" width="15.6640625" style="139" customWidth="1"/>
    <col min="5" max="5" width="9.109375" style="139"/>
  </cols>
  <sheetData>
    <row r="1" spans="1:4" s="137" customFormat="1" ht="12" customHeight="1" x14ac:dyDescent="0.25">
      <c r="A1" s="74"/>
      <c r="B1" s="75"/>
      <c r="C1" s="75"/>
      <c r="D1" s="76" t="s">
        <v>100</v>
      </c>
    </row>
    <row r="2" spans="1:4" s="138" customFormat="1" ht="18.75" customHeight="1" x14ac:dyDescent="0.35">
      <c r="A2" s="465" t="s">
        <v>101</v>
      </c>
      <c r="B2" s="465"/>
      <c r="C2" s="465"/>
      <c r="D2" s="465"/>
    </row>
    <row r="3" spans="1:4" x14ac:dyDescent="0.3">
      <c r="A3" s="457" t="str">
        <f>"Perioada de acoperire de la " &amp;  TEXT(FDT, '0_FT'!$D$5) &amp; " pînă " &amp; '1_BC'!$A$3</f>
        <v>Perioada de acoperire de la 01.01.2025 pînă la 31.12.2025</v>
      </c>
      <c r="B3" s="457"/>
      <c r="C3" s="457"/>
      <c r="D3" s="457"/>
    </row>
    <row r="4" spans="1:4" ht="15.75" customHeight="1" x14ac:dyDescent="0.3">
      <c r="A4" s="60"/>
      <c r="B4" s="61"/>
      <c r="C4" s="62"/>
      <c r="D4" s="62"/>
    </row>
    <row r="5" spans="1:4" ht="18" customHeight="1" x14ac:dyDescent="0.3">
      <c r="A5" s="466" t="s">
        <v>102</v>
      </c>
      <c r="B5" s="468" t="s">
        <v>51</v>
      </c>
      <c r="C5" s="463" t="s">
        <v>103</v>
      </c>
      <c r="D5" s="464"/>
    </row>
    <row r="6" spans="1:4" ht="18.75" customHeight="1" x14ac:dyDescent="0.3">
      <c r="A6" s="467"/>
      <c r="B6" s="469"/>
      <c r="C6" s="63" t="s">
        <v>104</v>
      </c>
      <c r="D6" s="64" t="s">
        <v>105</v>
      </c>
    </row>
    <row r="7" spans="1:4" x14ac:dyDescent="0.3">
      <c r="A7" s="129">
        <v>1</v>
      </c>
      <c r="B7" s="130">
        <v>2</v>
      </c>
      <c r="C7" s="446">
        <v>3</v>
      </c>
      <c r="D7" s="447">
        <v>4</v>
      </c>
    </row>
    <row r="8" spans="1:4" x14ac:dyDescent="0.3">
      <c r="A8" s="65" t="s">
        <v>106</v>
      </c>
      <c r="B8" s="66" t="s">
        <v>56</v>
      </c>
      <c r="C8" s="78">
        <v>5756566</v>
      </c>
      <c r="D8" s="79">
        <v>5742852</v>
      </c>
    </row>
    <row r="9" spans="1:4" x14ac:dyDescent="0.3">
      <c r="A9" s="65" t="s">
        <v>107</v>
      </c>
      <c r="B9" s="67" t="s">
        <v>108</v>
      </c>
      <c r="C9" s="78">
        <v>1541844</v>
      </c>
      <c r="D9" s="79">
        <v>1514692</v>
      </c>
    </row>
    <row r="10" spans="1:4" x14ac:dyDescent="0.3">
      <c r="A10" s="68" t="s">
        <v>109</v>
      </c>
      <c r="B10" s="69" t="s">
        <v>110</v>
      </c>
      <c r="C10" s="141">
        <v>134615</v>
      </c>
      <c r="D10" s="142">
        <v>114396</v>
      </c>
    </row>
    <row r="11" spans="1:4" s="140" customFormat="1" ht="30" customHeight="1" x14ac:dyDescent="0.3">
      <c r="A11" s="131" t="s">
        <v>111</v>
      </c>
      <c r="B11" s="126" t="s">
        <v>112</v>
      </c>
      <c r="C11" s="127">
        <f>C8-C9+C10</f>
        <v>4349337</v>
      </c>
      <c r="D11" s="132">
        <f>D8-D9+D10</f>
        <v>4342556</v>
      </c>
    </row>
    <row r="12" spans="1:4" x14ac:dyDescent="0.3">
      <c r="A12" s="70" t="s">
        <v>113</v>
      </c>
      <c r="B12" s="71" t="s">
        <v>114</v>
      </c>
      <c r="C12" s="143">
        <v>362373</v>
      </c>
      <c r="D12" s="144">
        <v>397760</v>
      </c>
    </row>
    <row r="13" spans="1:4" x14ac:dyDescent="0.3">
      <c r="A13" s="65" t="s">
        <v>115</v>
      </c>
      <c r="B13" s="67" t="s">
        <v>116</v>
      </c>
      <c r="C13" s="78">
        <v>3863293</v>
      </c>
      <c r="D13" s="79">
        <v>4381077</v>
      </c>
    </row>
    <row r="14" spans="1:4" x14ac:dyDescent="0.3">
      <c r="A14" s="68" t="s">
        <v>117</v>
      </c>
      <c r="B14" s="69" t="s">
        <v>63</v>
      </c>
      <c r="C14" s="141"/>
      <c r="D14" s="142"/>
    </row>
    <row r="15" spans="1:4" s="140" customFormat="1" ht="30" customHeight="1" x14ac:dyDescent="0.3">
      <c r="A15" s="131" t="s">
        <v>118</v>
      </c>
      <c r="B15" s="126" t="s">
        <v>65</v>
      </c>
      <c r="C15" s="127">
        <f>C11+C12-C13-C14</f>
        <v>848417</v>
      </c>
      <c r="D15" s="132">
        <f>D11+D12-D13-D14</f>
        <v>359239</v>
      </c>
    </row>
    <row r="16" spans="1:4" x14ac:dyDescent="0.3">
      <c r="A16" s="72" t="s">
        <v>119</v>
      </c>
      <c r="B16" s="73" t="s">
        <v>67</v>
      </c>
      <c r="C16" s="145">
        <v>101205</v>
      </c>
      <c r="D16" s="146">
        <v>254194</v>
      </c>
    </row>
    <row r="17" spans="1:4" s="140" customFormat="1" ht="30" customHeight="1" x14ac:dyDescent="0.3">
      <c r="A17" s="131" t="s">
        <v>120</v>
      </c>
      <c r="B17" s="128">
        <v>100</v>
      </c>
      <c r="C17" s="127">
        <f>C15+C16</f>
        <v>949622</v>
      </c>
      <c r="D17" s="132">
        <f>D15+D16</f>
        <v>613433</v>
      </c>
    </row>
    <row r="18" spans="1:4" x14ac:dyDescent="0.3">
      <c r="A18" s="65" t="s">
        <v>121</v>
      </c>
      <c r="B18" s="66">
        <v>110</v>
      </c>
      <c r="C18" s="78"/>
      <c r="D18" s="79"/>
    </row>
    <row r="19" spans="1:4" s="140" customFormat="1" ht="30.75" customHeight="1" x14ac:dyDescent="0.3">
      <c r="A19" s="133" t="s">
        <v>122</v>
      </c>
      <c r="B19" s="134">
        <v>120</v>
      </c>
      <c r="C19" s="135">
        <f>C17-C18</f>
        <v>949622</v>
      </c>
      <c r="D19" s="136">
        <f>D17-D18</f>
        <v>613433</v>
      </c>
    </row>
  </sheetData>
  <sheetProtection sheet="1" selectLockedCells="1"/>
  <mergeCells count="5">
    <mergeCell ref="C5:D5"/>
    <mergeCell ref="A2:D2"/>
    <mergeCell ref="A3:D3"/>
    <mergeCell ref="A5:A6"/>
    <mergeCell ref="B5:B6"/>
  </mergeCells>
  <conditionalFormatting sqref="C8">
    <cfRule type="cellIs" dxfId="66" priority="1" operator="notEqual">
      <formula xml:space="preserve"> PPD_010_3+PPD_020_3</formula>
    </cfRule>
  </conditionalFormatting>
  <conditionalFormatting sqref="D8">
    <cfRule type="cellIs" dxfId="65" priority="2" operator="notEqual">
      <formula xml:space="preserve"> PPD_010_4+PPD_020_4</formula>
    </cfRule>
  </conditionalFormatting>
  <conditionalFormatting sqref="C9">
    <cfRule type="cellIs" dxfId="64" priority="3" operator="notEqual">
      <formula xml:space="preserve"> PPD_030_3</formula>
    </cfRule>
  </conditionalFormatting>
  <conditionalFormatting sqref="D9">
    <cfRule type="cellIs" dxfId="63" priority="4" operator="notEqual">
      <formula xml:space="preserve"> PPD_030_4</formula>
    </cfRule>
  </conditionalFormatting>
  <conditionalFormatting sqref="C10">
    <cfRule type="cellIs" dxfId="62" priority="5" operator="notEqual">
      <formula xml:space="preserve"> PPD_040_3</formula>
    </cfRule>
  </conditionalFormatting>
  <conditionalFormatting sqref="D10">
    <cfRule type="cellIs" dxfId="61" priority="6" operator="notEqual">
      <formula xml:space="preserve"> PPD_040_4</formula>
    </cfRule>
  </conditionalFormatting>
  <conditionalFormatting sqref="C12">
    <cfRule type="cellIs" dxfId="60" priority="7" operator="notEqual">
      <formula xml:space="preserve"> PPD_050_3</formula>
    </cfRule>
  </conditionalFormatting>
  <conditionalFormatting sqref="D12">
    <cfRule type="cellIs" dxfId="59" priority="8" operator="notEqual">
      <formula>PPD_050_4</formula>
    </cfRule>
  </conditionalFormatting>
  <conditionalFormatting sqref="C13">
    <cfRule type="cellIs" dxfId="58" priority="9" operator="notEqual">
      <formula xml:space="preserve"> PPD_060_3</formula>
    </cfRule>
  </conditionalFormatting>
  <conditionalFormatting sqref="D13">
    <cfRule type="cellIs" dxfId="57" priority="10" operator="notEqual">
      <formula xml:space="preserve"> PPD_060_4</formula>
    </cfRule>
  </conditionalFormatting>
  <conditionalFormatting sqref="C14">
    <cfRule type="cellIs" dxfId="56" priority="11" operator="notEqual">
      <formula xml:space="preserve"> PPD_070_3</formula>
    </cfRule>
  </conditionalFormatting>
  <conditionalFormatting sqref="D14">
    <cfRule type="cellIs" dxfId="55" priority="12" operator="notEqual">
      <formula xml:space="preserve"> PPD_070_4</formula>
    </cfRule>
  </conditionalFormatting>
  <conditionalFormatting sqref="C16">
    <cfRule type="cellIs" dxfId="54" priority="13" operator="notEqual">
      <formula xml:space="preserve"> PPD_080_3 - PPD_090_3</formula>
    </cfRule>
  </conditionalFormatting>
  <conditionalFormatting sqref="D16">
    <cfRule type="cellIs" dxfId="53" priority="14" operator="notEqual">
      <formula xml:space="preserve"> PPD_080_4 - PPD_090_4</formula>
    </cfRule>
  </conditionalFormatting>
  <conditionalFormatting sqref="D19">
    <cfRule type="cellIs" dxfId="52" priority="15" operator="notEqual">
      <formula xml:space="preserve"> BC_190_4</formula>
    </cfRule>
  </conditionalFormatting>
  <printOptions horizontalCentered="1"/>
  <pageMargins left="0.39370078740157" right="0.39370078740157" top="0.39370078740157" bottom="0.39370078740157" header="0.31496062992126" footer="0.31496062992126"/>
  <pageSetup paperSize="9" scale="97" fitToHeight="0" orientation="portrait" r:id="rId1"/>
  <ignoredErrors>
    <ignoredError sqref="B8 B9 B10 B11 B12 B13 B14 B15 B16 B17 B18 B19" numberStoredAsText="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9"/>
  <sheetViews>
    <sheetView showGridLines="0" workbookViewId="0">
      <selection activeCell="G18" sqref="G18"/>
    </sheetView>
  </sheetViews>
  <sheetFormatPr defaultColWidth="9.109375" defaultRowHeight="14.4" x14ac:dyDescent="0.3"/>
  <cols>
    <col min="1" max="1" width="4.5546875" style="156" customWidth="1"/>
    <col min="2" max="2" width="47.88671875" style="151" customWidth="1"/>
    <col min="3" max="3" width="9" style="151" customWidth="1"/>
    <col min="4" max="7" width="15.6640625" style="151" customWidth="1"/>
    <col min="8" max="8" width="9.109375" style="151"/>
  </cols>
  <sheetData>
    <row r="1" spans="1:7" s="137" customFormat="1" ht="12" customHeight="1" x14ac:dyDescent="0.25">
      <c r="A1" s="147"/>
      <c r="B1" s="148"/>
      <c r="C1" s="148"/>
      <c r="D1" s="148"/>
      <c r="E1" s="148"/>
      <c r="F1" s="148"/>
      <c r="G1" s="125" t="s">
        <v>123</v>
      </c>
    </row>
    <row r="2" spans="1:7" s="149" customFormat="1" ht="18.75" customHeight="1" x14ac:dyDescent="0.35">
      <c r="A2" s="448" t="s">
        <v>124</v>
      </c>
      <c r="B2" s="448"/>
      <c r="C2" s="448"/>
      <c r="D2" s="448"/>
      <c r="E2" s="448"/>
      <c r="F2" s="448"/>
      <c r="G2" s="448"/>
    </row>
    <row r="3" spans="1:7" s="140" customFormat="1" ht="15.75" customHeight="1" x14ac:dyDescent="0.3">
      <c r="A3" s="470" t="str">
        <f>CONCATENATE("Perioada de acoperire de la ",TEXT(FDT,"dd.mm.yyyy")," pînă la ",TEXT(ADT,"dd.mm.yyyy"))</f>
        <v>Perioada de acoperire de la 01.01.2025 pînă la 31.12.2025</v>
      </c>
      <c r="B3" s="470"/>
      <c r="C3" s="470"/>
      <c r="D3" s="470"/>
      <c r="E3" s="470"/>
      <c r="F3" s="470"/>
      <c r="G3" s="470"/>
    </row>
    <row r="4" spans="1:7" ht="15.75" customHeight="1" x14ac:dyDescent="0.3">
      <c r="A4" s="150"/>
      <c r="B4" s="95"/>
      <c r="C4" s="51"/>
      <c r="D4" s="51"/>
      <c r="E4" s="51"/>
      <c r="F4" s="96"/>
      <c r="G4" s="96"/>
    </row>
    <row r="5" spans="1:7" s="152" customFormat="1" ht="66" customHeight="1" x14ac:dyDescent="0.3">
      <c r="A5" s="97" t="s">
        <v>125</v>
      </c>
      <c r="B5" s="98" t="s">
        <v>102</v>
      </c>
      <c r="C5" s="98" t="s">
        <v>126</v>
      </c>
      <c r="D5" s="99" t="s">
        <v>127</v>
      </c>
      <c r="E5" s="99" t="s">
        <v>128</v>
      </c>
      <c r="F5" s="99" t="s">
        <v>129</v>
      </c>
      <c r="G5" s="100" t="s">
        <v>130</v>
      </c>
    </row>
    <row r="6" spans="1:7" s="140" customFormat="1" x14ac:dyDescent="0.3">
      <c r="A6" s="89" t="s">
        <v>131</v>
      </c>
      <c r="B6" s="101" t="s">
        <v>132</v>
      </c>
      <c r="C6" s="102" t="s">
        <v>133</v>
      </c>
      <c r="D6" s="103" t="s">
        <v>134</v>
      </c>
      <c r="E6" s="103" t="s">
        <v>135</v>
      </c>
      <c r="F6" s="103" t="s">
        <v>136</v>
      </c>
      <c r="G6" s="104" t="s">
        <v>137</v>
      </c>
    </row>
    <row r="7" spans="1:7" s="140" customFormat="1" x14ac:dyDescent="0.3">
      <c r="A7" s="89" t="s">
        <v>138</v>
      </c>
      <c r="B7" s="105" t="s">
        <v>81</v>
      </c>
      <c r="C7" s="102"/>
      <c r="D7" s="153"/>
      <c r="E7" s="154"/>
      <c r="F7" s="154"/>
      <c r="G7" s="118"/>
    </row>
    <row r="8" spans="1:7" x14ac:dyDescent="0.3">
      <c r="A8" s="106"/>
      <c r="B8" s="107" t="s">
        <v>139</v>
      </c>
      <c r="C8" s="45" t="s">
        <v>56</v>
      </c>
      <c r="D8" s="78">
        <v>224000</v>
      </c>
      <c r="E8" s="78">
        <v>3450</v>
      </c>
      <c r="F8" s="78">
        <v>5850</v>
      </c>
      <c r="G8" s="122">
        <f>D8+E8-F8</f>
        <v>221600</v>
      </c>
    </row>
    <row r="9" spans="1:7" s="155" customFormat="1" x14ac:dyDescent="0.3">
      <c r="A9" s="108"/>
      <c r="B9" s="109" t="s">
        <v>140</v>
      </c>
      <c r="C9" s="49" t="s">
        <v>108</v>
      </c>
      <c r="D9" s="78"/>
      <c r="E9" s="78"/>
      <c r="F9" s="78"/>
      <c r="G9" s="120">
        <f>D9+E9-F9</f>
        <v>0</v>
      </c>
    </row>
    <row r="10" spans="1:7" x14ac:dyDescent="0.3">
      <c r="A10" s="110"/>
      <c r="B10" s="105" t="s">
        <v>141</v>
      </c>
      <c r="C10" s="111" t="s">
        <v>110</v>
      </c>
      <c r="D10" s="121">
        <f>SUM(D8:D9)</f>
        <v>224000</v>
      </c>
      <c r="E10" s="121">
        <f>SUM(E8:E9)</f>
        <v>3450</v>
      </c>
      <c r="F10" s="121">
        <f>SUM(F8:F9)</f>
        <v>5850</v>
      </c>
      <c r="G10" s="122">
        <f>SUM(G8:G9)</f>
        <v>221600</v>
      </c>
    </row>
    <row r="11" spans="1:7" ht="15" customHeight="1" x14ac:dyDescent="0.3">
      <c r="A11" s="89" t="s">
        <v>142</v>
      </c>
      <c r="B11" s="105" t="s">
        <v>143</v>
      </c>
      <c r="C11" s="111"/>
      <c r="D11" s="154"/>
      <c r="E11" s="153"/>
      <c r="F11" s="153"/>
      <c r="G11" s="118"/>
    </row>
    <row r="12" spans="1:7" x14ac:dyDescent="0.3">
      <c r="A12" s="106"/>
      <c r="B12" s="112" t="s">
        <v>83</v>
      </c>
      <c r="C12" s="45" t="s">
        <v>112</v>
      </c>
      <c r="D12" s="78"/>
      <c r="E12" s="78"/>
      <c r="F12" s="78"/>
      <c r="G12" s="122">
        <f>D12+E12-F12</f>
        <v>0</v>
      </c>
    </row>
    <row r="13" spans="1:7" x14ac:dyDescent="0.3">
      <c r="A13" s="106"/>
      <c r="B13" s="112" t="s">
        <v>85</v>
      </c>
      <c r="C13" s="45" t="s">
        <v>114</v>
      </c>
      <c r="D13" s="77" t="s">
        <v>87</v>
      </c>
      <c r="E13" s="78">
        <v>10000</v>
      </c>
      <c r="F13" s="78"/>
      <c r="G13" s="122">
        <f>E13-F13</f>
        <v>10000</v>
      </c>
    </row>
    <row r="14" spans="1:7" ht="30" customHeight="1" x14ac:dyDescent="0.3">
      <c r="A14" s="106"/>
      <c r="B14" s="113" t="s">
        <v>88</v>
      </c>
      <c r="C14" s="45" t="s">
        <v>116</v>
      </c>
      <c r="D14" s="78">
        <v>11458322</v>
      </c>
      <c r="E14" s="78"/>
      <c r="F14" s="78"/>
      <c r="G14" s="122">
        <f>D14+E14-F14</f>
        <v>11458322</v>
      </c>
    </row>
    <row r="15" spans="1:7" x14ac:dyDescent="0.3">
      <c r="A15" s="106"/>
      <c r="B15" s="112" t="s">
        <v>90</v>
      </c>
      <c r="C15" s="45" t="s">
        <v>63</v>
      </c>
      <c r="D15" s="43" t="s">
        <v>87</v>
      </c>
      <c r="E15" s="78">
        <v>613433</v>
      </c>
      <c r="F15" s="78"/>
      <c r="G15" s="122">
        <f>E15-F15</f>
        <v>613433</v>
      </c>
    </row>
    <row r="16" spans="1:7" x14ac:dyDescent="0.3">
      <c r="A16" s="106"/>
      <c r="B16" s="112" t="s">
        <v>92</v>
      </c>
      <c r="C16" s="45" t="s">
        <v>65</v>
      </c>
      <c r="D16" s="43" t="s">
        <v>87</v>
      </c>
      <c r="E16" s="78"/>
      <c r="F16" s="78"/>
      <c r="G16" s="122">
        <f>E16-F16</f>
        <v>0</v>
      </c>
    </row>
    <row r="17" spans="1:7" ht="30" customHeight="1" x14ac:dyDescent="0.3">
      <c r="A17" s="89"/>
      <c r="B17" s="105" t="s">
        <v>144</v>
      </c>
      <c r="C17" s="111" t="s">
        <v>67</v>
      </c>
      <c r="D17" s="121">
        <f>SUM(D12:D16)</f>
        <v>11458322</v>
      </c>
      <c r="E17" s="121">
        <f>SUM(E12:E16)</f>
        <v>623433</v>
      </c>
      <c r="F17" s="121">
        <f>SUM(F12:F16)</f>
        <v>0</v>
      </c>
      <c r="G17" s="122">
        <f>SUM(G12:G16)</f>
        <v>12081755</v>
      </c>
    </row>
    <row r="18" spans="1:7" s="140" customFormat="1" x14ac:dyDescent="0.3">
      <c r="A18" s="89" t="s">
        <v>145</v>
      </c>
      <c r="B18" s="114" t="s">
        <v>94</v>
      </c>
      <c r="C18" s="111" t="s">
        <v>71</v>
      </c>
      <c r="D18" s="78"/>
      <c r="E18" s="78"/>
      <c r="F18" s="78"/>
      <c r="G18" s="122">
        <f>D18+E18-F18</f>
        <v>0</v>
      </c>
    </row>
    <row r="19" spans="1:7" ht="15.75" customHeight="1" x14ac:dyDescent="0.3">
      <c r="A19" s="115" t="s">
        <v>146</v>
      </c>
      <c r="B19" s="116" t="s">
        <v>147</v>
      </c>
      <c r="C19" s="117" t="s">
        <v>73</v>
      </c>
      <c r="D19" s="123">
        <f>D10+D17+D18</f>
        <v>11682322</v>
      </c>
      <c r="E19" s="123">
        <f>E10+E17+E18</f>
        <v>626883</v>
      </c>
      <c r="F19" s="123">
        <f>F10+F17+F18</f>
        <v>5850</v>
      </c>
      <c r="G19" s="124">
        <f>G10+G17+G18</f>
        <v>12303355</v>
      </c>
    </row>
  </sheetData>
  <sheetProtection sheet="1" selectLockedCells="1"/>
  <mergeCells count="2">
    <mergeCell ref="A2:G2"/>
    <mergeCell ref="A3:G3"/>
  </mergeCells>
  <conditionalFormatting sqref="D10">
    <cfRule type="cellIs" dxfId="51" priority="1" operator="notEqual">
      <formula xml:space="preserve"> BC_150_3</formula>
    </cfRule>
  </conditionalFormatting>
  <conditionalFormatting sqref="G10">
    <cfRule type="cellIs" dxfId="50" priority="2" operator="notEqual">
      <formula xml:space="preserve"> BC_150_4</formula>
    </cfRule>
  </conditionalFormatting>
  <conditionalFormatting sqref="D12">
    <cfRule type="cellIs" dxfId="49" priority="3" operator="notEqual">
      <formula xml:space="preserve"> BC_160_3</formula>
    </cfRule>
  </conditionalFormatting>
  <conditionalFormatting sqref="G12">
    <cfRule type="cellIs" dxfId="48" priority="4" operator="notEqual">
      <formula xml:space="preserve"> BC_160_4</formula>
    </cfRule>
  </conditionalFormatting>
  <conditionalFormatting sqref="G13">
    <cfRule type="cellIs" dxfId="47" priority="5" operator="notEqual">
      <formula xml:space="preserve"> BC_170_4</formula>
    </cfRule>
  </conditionalFormatting>
  <conditionalFormatting sqref="D14">
    <cfRule type="cellIs" dxfId="46" priority="6" operator="notEqual">
      <formula xml:space="preserve"> BC_180_3</formula>
    </cfRule>
  </conditionalFormatting>
  <conditionalFormatting sqref="G14">
    <cfRule type="cellIs" dxfId="45" priority="7" operator="notEqual">
      <formula xml:space="preserve"> BC_180_4</formula>
    </cfRule>
  </conditionalFormatting>
  <conditionalFormatting sqref="G15">
    <cfRule type="cellIs" dxfId="44" priority="8" operator="notEqual">
      <formula xml:space="preserve"> BC_190_4</formula>
    </cfRule>
  </conditionalFormatting>
  <conditionalFormatting sqref="G16">
    <cfRule type="cellIs" dxfId="43" priority="9" operator="notEqual">
      <formula xml:space="preserve"> BC_200_4</formula>
    </cfRule>
  </conditionalFormatting>
  <conditionalFormatting sqref="D18">
    <cfRule type="cellIs" dxfId="42" priority="10" operator="notEqual">
      <formula xml:space="preserve"> BC_210_3</formula>
    </cfRule>
  </conditionalFormatting>
  <conditionalFormatting sqref="G18">
    <cfRule type="cellIs" dxfId="41" priority="11" operator="notEqual">
      <formula xml:space="preserve"> BC_210_4</formula>
    </cfRule>
  </conditionalFormatting>
  <conditionalFormatting sqref="D19">
    <cfRule type="cellIs" dxfId="40" priority="12" operator="notEqual">
      <formula xml:space="preserve"> BC_220_3</formula>
    </cfRule>
  </conditionalFormatting>
  <conditionalFormatting sqref="G19">
    <cfRule type="cellIs" dxfId="39" priority="13" operator="notEqual">
      <formula xml:space="preserve"> BC_220_4</formula>
    </cfRule>
  </conditionalFormatting>
  <printOptions horizontalCentered="1"/>
  <pageMargins left="0.39370078740157" right="0.39370078740157" top="0.39370078740157" bottom="0.39370078740157" header="0.31496062992126" footer="0.31496062992126"/>
  <pageSetup paperSize="9" scale="76" fitToHeight="0" orientation="portrait" r:id="rId1"/>
  <ignoredErrors>
    <ignoredError sqref="A6 B6 C6 D6 E6 F6 G6 C8 C9 C10 C11 C12 C13 C14 C15 C16 C17 C18 C19" numberStoredAsText="1"/>
    <ignoredError sqref="G13 G14 G17"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41"/>
  <sheetViews>
    <sheetView showGridLines="0" workbookViewId="0">
      <selection activeCell="D40" sqref="D40"/>
    </sheetView>
  </sheetViews>
  <sheetFormatPr defaultColWidth="9.109375" defaultRowHeight="14.4" x14ac:dyDescent="0.3"/>
  <cols>
    <col min="1" max="1" width="70.5546875" style="190" customWidth="1"/>
    <col min="2" max="2" width="8" style="156" customWidth="1"/>
    <col min="3" max="4" width="15.6640625" style="183" customWidth="1"/>
    <col min="5" max="5" width="9.109375" style="151"/>
  </cols>
  <sheetData>
    <row r="1" spans="1:4" s="137" customFormat="1" ht="12" customHeight="1" x14ac:dyDescent="0.25">
      <c r="A1" s="181"/>
      <c r="B1" s="147"/>
      <c r="C1" s="169"/>
      <c r="D1" s="170" t="s">
        <v>148</v>
      </c>
    </row>
    <row r="2" spans="1:4" s="138" customFormat="1" ht="18.75" customHeight="1" x14ac:dyDescent="0.35">
      <c r="A2" s="471" t="s">
        <v>149</v>
      </c>
      <c r="B2" s="471"/>
      <c r="C2" s="471"/>
      <c r="D2" s="471"/>
    </row>
    <row r="3" spans="1:4" ht="16.5" customHeight="1" x14ac:dyDescent="0.3">
      <c r="A3" s="472" t="str">
        <f>CONCATENATE("Perioada de acoperire de la ",TEXT(FDT,"dd.mm.yyyy")," pînă la ",TEXT(ADT,"dd.mm.yyyy"))</f>
        <v>Perioada de acoperire de la 01.01.2025 pînă la 31.12.2025</v>
      </c>
      <c r="B3" s="472"/>
      <c r="C3" s="472"/>
      <c r="D3" s="472"/>
    </row>
    <row r="4" spans="1:4" ht="15.75" customHeight="1" x14ac:dyDescent="0.3">
      <c r="A4" s="182"/>
      <c r="B4" s="157"/>
      <c r="C4" s="158"/>
      <c r="D4" s="158"/>
    </row>
    <row r="5" spans="1:4" s="183" customFormat="1" x14ac:dyDescent="0.3">
      <c r="A5" s="458" t="s">
        <v>102</v>
      </c>
      <c r="B5" s="460" t="s">
        <v>150</v>
      </c>
      <c r="C5" s="473" t="s">
        <v>103</v>
      </c>
      <c r="D5" s="474"/>
    </row>
    <row r="6" spans="1:4" s="183" customFormat="1" ht="15.75" customHeight="1" x14ac:dyDescent="0.3">
      <c r="A6" s="459"/>
      <c r="B6" s="461"/>
      <c r="C6" s="159" t="s">
        <v>104</v>
      </c>
      <c r="D6" s="160" t="s">
        <v>105</v>
      </c>
    </row>
    <row r="7" spans="1:4" s="184" customFormat="1" x14ac:dyDescent="0.3">
      <c r="A7" s="161">
        <v>1</v>
      </c>
      <c r="B7" s="162">
        <v>2</v>
      </c>
      <c r="C7" s="163">
        <v>3</v>
      </c>
      <c r="D7" s="164">
        <v>4</v>
      </c>
    </row>
    <row r="8" spans="1:4" s="156" customFormat="1" x14ac:dyDescent="0.3">
      <c r="A8" s="185" t="s">
        <v>151</v>
      </c>
      <c r="B8" s="49"/>
      <c r="C8" s="186"/>
      <c r="D8" s="187"/>
    </row>
    <row r="9" spans="1:4" s="156" customFormat="1" ht="30" customHeight="1" x14ac:dyDescent="0.3">
      <c r="A9" s="172" t="s">
        <v>152</v>
      </c>
      <c r="B9" s="45" t="s">
        <v>56</v>
      </c>
      <c r="C9" s="78">
        <v>4411814</v>
      </c>
      <c r="D9" s="79">
        <v>3927218</v>
      </c>
    </row>
    <row r="10" spans="1:4" s="156" customFormat="1" x14ac:dyDescent="0.3">
      <c r="A10" s="85" t="s">
        <v>153</v>
      </c>
      <c r="B10" s="45" t="s">
        <v>108</v>
      </c>
      <c r="C10" s="78">
        <v>1225170</v>
      </c>
      <c r="D10" s="79">
        <v>1100754</v>
      </c>
    </row>
    <row r="11" spans="1:4" s="156" customFormat="1" ht="30" customHeight="1" x14ac:dyDescent="0.3">
      <c r="A11" s="85" t="s">
        <v>154</v>
      </c>
      <c r="B11" s="45" t="s">
        <v>110</v>
      </c>
      <c r="C11" s="78">
        <v>9579</v>
      </c>
      <c r="D11" s="79">
        <v>4000</v>
      </c>
    </row>
    <row r="12" spans="1:4" s="156" customFormat="1" x14ac:dyDescent="0.3">
      <c r="A12" s="85" t="s">
        <v>155</v>
      </c>
      <c r="B12" s="45" t="s">
        <v>112</v>
      </c>
      <c r="C12" s="78">
        <v>2858577</v>
      </c>
      <c r="D12" s="79">
        <v>3253259</v>
      </c>
    </row>
    <row r="13" spans="1:4" s="156" customFormat="1" x14ac:dyDescent="0.3">
      <c r="A13" s="173" t="s">
        <v>156</v>
      </c>
      <c r="B13" s="45" t="s">
        <v>114</v>
      </c>
      <c r="C13" s="78"/>
      <c r="D13" s="79"/>
    </row>
    <row r="14" spans="1:4" s="156" customFormat="1" x14ac:dyDescent="0.3">
      <c r="A14" s="85" t="s">
        <v>157</v>
      </c>
      <c r="B14" s="45" t="s">
        <v>116</v>
      </c>
      <c r="C14" s="78">
        <v>7230634</v>
      </c>
      <c r="D14" s="79">
        <v>8072245</v>
      </c>
    </row>
    <row r="15" spans="1:4" s="156" customFormat="1" ht="15.75" customHeight="1" x14ac:dyDescent="0.3">
      <c r="A15" s="92" t="s">
        <v>158</v>
      </c>
      <c r="B15" s="46" t="s">
        <v>63</v>
      </c>
      <c r="C15" s="141">
        <v>1219065</v>
      </c>
      <c r="D15" s="142">
        <v>1263937</v>
      </c>
    </row>
    <row r="16" spans="1:4" s="152" customFormat="1" ht="15.75" customHeight="1" x14ac:dyDescent="0.3">
      <c r="A16" s="54" t="s">
        <v>159</v>
      </c>
      <c r="B16" s="47" t="s">
        <v>65</v>
      </c>
      <c r="C16" s="171">
        <f>C9-C10+C11-C12-C13+C14-C15</f>
        <v>6349215</v>
      </c>
      <c r="D16" s="81">
        <f>D9-D10+D11-D12-D13+D14-D15</f>
        <v>6385513</v>
      </c>
    </row>
    <row r="17" spans="1:4" s="156" customFormat="1" ht="30" customHeight="1" x14ac:dyDescent="0.3">
      <c r="A17" s="174" t="s">
        <v>160</v>
      </c>
      <c r="B17" s="48" t="s">
        <v>67</v>
      </c>
      <c r="C17" s="143">
        <v>14727518</v>
      </c>
      <c r="D17" s="144">
        <v>14941328</v>
      </c>
    </row>
    <row r="18" spans="1:4" s="156" customFormat="1" ht="30" customHeight="1" x14ac:dyDescent="0.3">
      <c r="A18" s="173" t="s">
        <v>161</v>
      </c>
      <c r="B18" s="45" t="s">
        <v>71</v>
      </c>
      <c r="C18" s="78"/>
      <c r="D18" s="79"/>
    </row>
    <row r="19" spans="1:4" s="156" customFormat="1" x14ac:dyDescent="0.3">
      <c r="A19" s="85" t="s">
        <v>162</v>
      </c>
      <c r="B19" s="45" t="s">
        <v>73</v>
      </c>
      <c r="C19" s="78">
        <v>22934500</v>
      </c>
      <c r="D19" s="79">
        <v>21744000</v>
      </c>
    </row>
    <row r="20" spans="1:4" s="156" customFormat="1" x14ac:dyDescent="0.3">
      <c r="A20" s="173" t="s">
        <v>163</v>
      </c>
      <c r="B20" s="45" t="s">
        <v>75</v>
      </c>
      <c r="C20" s="78">
        <v>148000</v>
      </c>
      <c r="D20" s="79">
        <v>120000</v>
      </c>
    </row>
    <row r="21" spans="1:4" s="156" customFormat="1" ht="15.75" customHeight="1" x14ac:dyDescent="0.3">
      <c r="A21" s="92" t="s">
        <v>164</v>
      </c>
      <c r="B21" s="46" t="s">
        <v>77</v>
      </c>
      <c r="C21" s="141"/>
      <c r="D21" s="142"/>
    </row>
    <row r="22" spans="1:4" s="152" customFormat="1" ht="30.75" customHeight="1" x14ac:dyDescent="0.3">
      <c r="A22" s="54" t="s">
        <v>165</v>
      </c>
      <c r="B22" s="47" t="s">
        <v>79</v>
      </c>
      <c r="C22" s="171">
        <f>C17+C18-C19-C20+C21</f>
        <v>-8354982</v>
      </c>
      <c r="D22" s="81">
        <f>D17+D18-D19-D20+D21</f>
        <v>-6922672</v>
      </c>
    </row>
    <row r="23" spans="1:4" s="156" customFormat="1" ht="30" customHeight="1" x14ac:dyDescent="0.3">
      <c r="A23" s="174" t="s">
        <v>166</v>
      </c>
      <c r="B23" s="48" t="s">
        <v>82</v>
      </c>
      <c r="C23" s="143">
        <v>4082759</v>
      </c>
      <c r="D23" s="144">
        <v>3834070</v>
      </c>
    </row>
    <row r="24" spans="1:4" s="156" customFormat="1" x14ac:dyDescent="0.3">
      <c r="A24" s="85" t="s">
        <v>167</v>
      </c>
      <c r="B24" s="45" t="s">
        <v>84</v>
      </c>
      <c r="C24" s="78">
        <v>4540000</v>
      </c>
      <c r="D24" s="79">
        <v>1850000</v>
      </c>
    </row>
    <row r="25" spans="1:4" s="156" customFormat="1" x14ac:dyDescent="0.3">
      <c r="A25" s="85" t="s">
        <v>168</v>
      </c>
      <c r="B25" s="45" t="s">
        <v>86</v>
      </c>
      <c r="C25" s="78">
        <v>3554443</v>
      </c>
      <c r="D25" s="79">
        <v>2947144</v>
      </c>
    </row>
    <row r="26" spans="1:4" s="156" customFormat="1" x14ac:dyDescent="0.3">
      <c r="A26" s="85" t="s">
        <v>169</v>
      </c>
      <c r="B26" s="45" t="s">
        <v>89</v>
      </c>
      <c r="C26" s="78">
        <v>2959480</v>
      </c>
      <c r="D26" s="79">
        <v>2690520</v>
      </c>
    </row>
    <row r="27" spans="1:4" s="156" customFormat="1" ht="15.75" customHeight="1" x14ac:dyDescent="0.3">
      <c r="A27" s="92" t="s">
        <v>170</v>
      </c>
      <c r="B27" s="46" t="s">
        <v>91</v>
      </c>
      <c r="C27" s="141"/>
      <c r="D27" s="142"/>
    </row>
    <row r="28" spans="1:4" s="152" customFormat="1" ht="30.75" customHeight="1" x14ac:dyDescent="0.3">
      <c r="A28" s="54" t="s">
        <v>171</v>
      </c>
      <c r="B28" s="165">
        <v>200</v>
      </c>
      <c r="C28" s="171">
        <f>C23+C24-C25-C26+C27</f>
        <v>2108836</v>
      </c>
      <c r="D28" s="81">
        <f>D23+D24-D25-D26+D27</f>
        <v>46406</v>
      </c>
    </row>
    <row r="29" spans="1:4" s="152" customFormat="1" ht="15.75" customHeight="1" x14ac:dyDescent="0.3">
      <c r="A29" s="175" t="s">
        <v>172</v>
      </c>
      <c r="B29" s="47" t="s">
        <v>95</v>
      </c>
      <c r="C29" s="171">
        <f>C16+C22+C28</f>
        <v>103069</v>
      </c>
      <c r="D29" s="81">
        <f>D16+D22+D28</f>
        <v>-490753</v>
      </c>
    </row>
    <row r="30" spans="1:4" s="152" customFormat="1" x14ac:dyDescent="0.3">
      <c r="A30" s="179" t="s">
        <v>173</v>
      </c>
      <c r="B30" s="180"/>
      <c r="C30" s="191"/>
      <c r="D30" s="192"/>
    </row>
    <row r="31" spans="1:4" s="156" customFormat="1" x14ac:dyDescent="0.3">
      <c r="A31" s="85" t="s">
        <v>174</v>
      </c>
      <c r="B31" s="45" t="s">
        <v>97</v>
      </c>
      <c r="C31" s="78">
        <v>126600</v>
      </c>
      <c r="D31" s="79">
        <v>274300</v>
      </c>
    </row>
    <row r="32" spans="1:4" s="156" customFormat="1" x14ac:dyDescent="0.3">
      <c r="A32" s="85" t="s">
        <v>175</v>
      </c>
      <c r="B32" s="45" t="s">
        <v>99</v>
      </c>
      <c r="C32" s="78"/>
      <c r="D32" s="79"/>
    </row>
    <row r="33" spans="1:4" s="156" customFormat="1" x14ac:dyDescent="0.3">
      <c r="A33" s="85" t="s">
        <v>176</v>
      </c>
      <c r="B33" s="45" t="s">
        <v>177</v>
      </c>
      <c r="C33" s="78"/>
      <c r="D33" s="79"/>
    </row>
    <row r="34" spans="1:4" s="156" customFormat="1" x14ac:dyDescent="0.3">
      <c r="A34" s="85" t="s">
        <v>178</v>
      </c>
      <c r="B34" s="45" t="s">
        <v>179</v>
      </c>
      <c r="C34" s="78">
        <v>4850</v>
      </c>
      <c r="D34" s="79">
        <v>3450</v>
      </c>
    </row>
    <row r="35" spans="1:4" s="156" customFormat="1" ht="15.75" customHeight="1" x14ac:dyDescent="0.3">
      <c r="A35" s="176" t="s">
        <v>180</v>
      </c>
      <c r="B35" s="46" t="s">
        <v>181</v>
      </c>
      <c r="C35" s="141"/>
      <c r="D35" s="142"/>
    </row>
    <row r="36" spans="1:4" s="152" customFormat="1" ht="30.75" customHeight="1" x14ac:dyDescent="0.3">
      <c r="A36" s="177" t="s">
        <v>182</v>
      </c>
      <c r="B36" s="166" t="s">
        <v>183</v>
      </c>
      <c r="C36" s="171">
        <f>C31+C32-C33+C34+C35</f>
        <v>131450</v>
      </c>
      <c r="D36" s="81">
        <f>D31+D32-D33+D34+D35</f>
        <v>277750</v>
      </c>
    </row>
    <row r="37" spans="1:4" s="152" customFormat="1" ht="15.75" customHeight="1" x14ac:dyDescent="0.3">
      <c r="A37" s="175" t="s">
        <v>184</v>
      </c>
      <c r="B37" s="47" t="s">
        <v>185</v>
      </c>
      <c r="C37" s="171">
        <f>C29+C36</f>
        <v>234519</v>
      </c>
      <c r="D37" s="81">
        <f>D29+D36</f>
        <v>-213003</v>
      </c>
    </row>
    <row r="38" spans="1:4" s="156" customFormat="1" ht="15.75" customHeight="1" x14ac:dyDescent="0.3">
      <c r="A38" s="178" t="s">
        <v>186</v>
      </c>
      <c r="B38" s="167" t="s">
        <v>187</v>
      </c>
      <c r="C38" s="145"/>
      <c r="D38" s="146"/>
    </row>
    <row r="39" spans="1:4" s="152" customFormat="1" ht="15.75" customHeight="1" x14ac:dyDescent="0.3">
      <c r="A39" s="54" t="s">
        <v>188</v>
      </c>
      <c r="B39" s="47" t="s">
        <v>189</v>
      </c>
      <c r="C39" s="193">
        <v>12244</v>
      </c>
      <c r="D39" s="194">
        <v>246763</v>
      </c>
    </row>
    <row r="40" spans="1:4" s="152" customFormat="1" ht="15.75" customHeight="1" x14ac:dyDescent="0.3">
      <c r="A40" s="54" t="s">
        <v>190</v>
      </c>
      <c r="B40" s="47" t="s">
        <v>191</v>
      </c>
      <c r="C40" s="171">
        <f>C37+C38+C39</f>
        <v>246763</v>
      </c>
      <c r="D40" s="81">
        <f>D37+D38+D39</f>
        <v>33760</v>
      </c>
    </row>
    <row r="41" spans="1:4" x14ac:dyDescent="0.3">
      <c r="A41" s="188"/>
      <c r="B41" s="150"/>
      <c r="C41" s="168">
        <v>3018768</v>
      </c>
      <c r="D41" s="168">
        <v>3018768</v>
      </c>
    </row>
  </sheetData>
  <sheetProtection sheet="1" selectLockedCells="1"/>
  <mergeCells count="5">
    <mergeCell ref="A2:D2"/>
    <mergeCell ref="A3:D3"/>
    <mergeCell ref="A5:A6"/>
    <mergeCell ref="B5:B6"/>
    <mergeCell ref="C5:D5"/>
  </mergeCells>
  <conditionalFormatting sqref="D39">
    <cfRule type="cellIs" dxfId="38" priority="1" operator="notEqual">
      <formula xml:space="preserve"> BC_010_3 + BC_020_3</formula>
    </cfRule>
  </conditionalFormatting>
  <conditionalFormatting sqref="D40">
    <cfRule type="cellIs" dxfId="37" priority="2" operator="notEqual">
      <formula xml:space="preserve"> BC_010_4 + BC_020_4</formula>
    </cfRule>
  </conditionalFormatting>
  <printOptions horizontalCentered="1"/>
  <pageMargins left="0.39370078740157" right="0.39370078740157" top="0.39370078740157" bottom="0.39370078740157" header="0.31496062992126" footer="0.31496062992126"/>
  <pageSetup paperSize="9" scale="86" fitToHeight="0" orientation="portrait" r:id="rId1"/>
  <ignoredErrors>
    <ignoredError sqref="B9 B10 B11 B12 B13 B14 B15 B16 B17 B18 B19 B20 B21 B22 B23 B24 B25 B26 B27 B29 B30 B31 B32 B33 B34 B35 B36 B37 B38 B39 B40" numberStoredAsText="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showGridLines="0" workbookViewId="0">
      <selection activeCell="D5" sqref="D5"/>
    </sheetView>
  </sheetViews>
  <sheetFormatPr defaultColWidth="9.109375" defaultRowHeight="14.4" x14ac:dyDescent="0.3"/>
  <cols>
    <col min="1" max="1" width="50.5546875" style="429" customWidth="1"/>
    <col min="2" max="2" width="14" style="139" customWidth="1"/>
    <col min="3" max="3" width="17.5546875" style="139" customWidth="1"/>
    <col min="4" max="4" width="15.6640625" style="139" customWidth="1"/>
    <col min="5" max="5" width="14.109375" style="139" customWidth="1"/>
    <col min="6" max="6" width="9.109375" style="139"/>
  </cols>
  <sheetData>
    <row r="1" spans="1:5" s="137" customFormat="1" ht="12" customHeight="1" x14ac:dyDescent="0.25">
      <c r="A1" s="428"/>
      <c r="D1" s="195" t="s">
        <v>192</v>
      </c>
    </row>
    <row r="2" spans="1:5" ht="18.75" customHeight="1" x14ac:dyDescent="0.3">
      <c r="A2" s="448" t="s">
        <v>193</v>
      </c>
      <c r="B2" s="448"/>
      <c r="C2" s="448"/>
      <c r="D2" s="448"/>
      <c r="E2" s="196"/>
    </row>
    <row r="3" spans="1:5" ht="15.75" customHeight="1" x14ac:dyDescent="0.3">
      <c r="A3" s="506"/>
      <c r="B3" s="506"/>
      <c r="C3" s="506"/>
      <c r="D3" s="506"/>
      <c r="E3" s="196"/>
    </row>
    <row r="4" spans="1:5" x14ac:dyDescent="0.3">
      <c r="A4" s="494" t="s">
        <v>194</v>
      </c>
      <c r="B4" s="495"/>
      <c r="C4" s="495"/>
      <c r="D4" s="496"/>
      <c r="E4" s="197"/>
    </row>
    <row r="5" spans="1:5" ht="15.75" customHeight="1" x14ac:dyDescent="0.3">
      <c r="A5" s="207" t="s">
        <v>195</v>
      </c>
      <c r="B5" s="444" t="str">
        <f>AT_15</f>
        <v>1003606150637</v>
      </c>
      <c r="C5" s="199" t="s">
        <v>196</v>
      </c>
      <c r="D5" s="427">
        <v>35928</v>
      </c>
    </row>
    <row r="6" spans="1:5" ht="15.75" customHeight="1" x14ac:dyDescent="0.3">
      <c r="A6" s="207" t="s">
        <v>197</v>
      </c>
      <c r="B6" s="21" t="s">
        <v>198</v>
      </c>
      <c r="C6" s="208" t="s">
        <v>199</v>
      </c>
      <c r="D6" s="214" t="s">
        <v>200</v>
      </c>
      <c r="E6" s="198"/>
    </row>
    <row r="7" spans="1:5" ht="15.75" customHeight="1" x14ac:dyDescent="0.3">
      <c r="A7" s="209" t="s">
        <v>201</v>
      </c>
      <c r="B7" s="21" t="s">
        <v>202</v>
      </c>
      <c r="C7" s="199" t="s">
        <v>203</v>
      </c>
      <c r="D7" s="427">
        <v>39808</v>
      </c>
    </row>
    <row r="8" spans="1:5" ht="15.75" customHeight="1" x14ac:dyDescent="0.3">
      <c r="A8" s="207" t="s">
        <v>204</v>
      </c>
      <c r="B8" s="78" t="s">
        <v>205</v>
      </c>
      <c r="C8" s="199" t="s">
        <v>206</v>
      </c>
      <c r="D8" s="214" t="s">
        <v>207</v>
      </c>
    </row>
    <row r="9" spans="1:5" ht="15.75" customHeight="1" x14ac:dyDescent="0.3">
      <c r="A9" s="207" t="s">
        <v>208</v>
      </c>
      <c r="B9" s="21"/>
      <c r="C9" s="199"/>
      <c r="D9" s="210"/>
    </row>
    <row r="10" spans="1:5" x14ac:dyDescent="0.3">
      <c r="A10" s="497" t="s">
        <v>209</v>
      </c>
      <c r="B10" s="498"/>
      <c r="C10" s="501"/>
      <c r="D10" s="79">
        <v>5</v>
      </c>
      <c r="E10" s="199"/>
    </row>
    <row r="11" spans="1:5" ht="15.75" customHeight="1" x14ac:dyDescent="0.3">
      <c r="A11" s="209" t="s">
        <v>210</v>
      </c>
      <c r="B11" s="211"/>
      <c r="C11" s="211"/>
      <c r="D11" s="79">
        <v>4</v>
      </c>
    </row>
    <row r="12" spans="1:5" ht="15" customHeight="1" x14ac:dyDescent="0.3">
      <c r="A12" s="209" t="s">
        <v>211</v>
      </c>
      <c r="B12" s="443">
        <f>ADT</f>
        <v>46022</v>
      </c>
      <c r="C12" s="442"/>
      <c r="D12" s="79">
        <v>7</v>
      </c>
    </row>
    <row r="13" spans="1:5" ht="15" customHeight="1" x14ac:dyDescent="0.3">
      <c r="A13" s="497" t="s">
        <v>212</v>
      </c>
      <c r="B13" s="498"/>
      <c r="C13" s="211"/>
      <c r="D13" s="79">
        <v>1357723</v>
      </c>
    </row>
    <row r="14" spans="1:5" ht="45.75" customHeight="1" x14ac:dyDescent="0.3">
      <c r="A14" s="497" t="s">
        <v>213</v>
      </c>
      <c r="B14" s="498"/>
      <c r="C14" s="498"/>
      <c r="D14" s="79">
        <v>1260505</v>
      </c>
      <c r="E14" s="197"/>
    </row>
    <row r="15" spans="1:5" x14ac:dyDescent="0.3">
      <c r="A15" s="497" t="s">
        <v>214</v>
      </c>
      <c r="B15" s="498"/>
      <c r="C15" s="501"/>
      <c r="D15" s="79">
        <v>300000</v>
      </c>
      <c r="E15" s="197"/>
    </row>
    <row r="16" spans="1:5" x14ac:dyDescent="0.3">
      <c r="A16" s="207" t="s">
        <v>215</v>
      </c>
      <c r="B16" s="208"/>
      <c r="C16" s="199"/>
      <c r="D16" s="79">
        <v>211026</v>
      </c>
      <c r="E16" s="197"/>
    </row>
    <row r="17" spans="1:5" ht="15.75" customHeight="1" x14ac:dyDescent="0.3">
      <c r="A17" s="482" t="s">
        <v>216</v>
      </c>
      <c r="B17" s="483"/>
      <c r="C17" s="483"/>
      <c r="D17" s="484"/>
      <c r="E17" s="200"/>
    </row>
    <row r="18" spans="1:5" x14ac:dyDescent="0.3">
      <c r="A18" s="504" t="s">
        <v>217</v>
      </c>
      <c r="B18" s="505"/>
      <c r="C18" s="201" t="s">
        <v>218</v>
      </c>
      <c r="D18" s="213">
        <v>2490</v>
      </c>
      <c r="E18" s="204"/>
    </row>
    <row r="19" spans="1:5" x14ac:dyDescent="0.3">
      <c r="A19" s="485" t="s">
        <v>219</v>
      </c>
      <c r="B19" s="486"/>
      <c r="C19" s="202" t="s">
        <v>218</v>
      </c>
      <c r="D19" s="79">
        <v>1424</v>
      </c>
      <c r="E19" s="204"/>
    </row>
    <row r="20" spans="1:5" x14ac:dyDescent="0.3">
      <c r="A20" s="485" t="s">
        <v>220</v>
      </c>
      <c r="B20" s="486"/>
      <c r="C20" s="202" t="s">
        <v>218</v>
      </c>
      <c r="D20" s="79">
        <v>590</v>
      </c>
      <c r="E20" s="204"/>
    </row>
    <row r="21" spans="1:5" x14ac:dyDescent="0.3">
      <c r="A21" s="485" t="s">
        <v>219</v>
      </c>
      <c r="B21" s="486"/>
      <c r="C21" s="202" t="s">
        <v>218</v>
      </c>
      <c r="D21" s="79">
        <v>333</v>
      </c>
      <c r="E21" s="204"/>
    </row>
    <row r="22" spans="1:5" x14ac:dyDescent="0.3">
      <c r="A22" s="485" t="s">
        <v>221</v>
      </c>
      <c r="B22" s="486"/>
      <c r="C22" s="202" t="s">
        <v>218</v>
      </c>
      <c r="D22" s="79">
        <v>112</v>
      </c>
      <c r="E22" s="204"/>
    </row>
    <row r="23" spans="1:5" x14ac:dyDescent="0.3">
      <c r="A23" s="485" t="s">
        <v>219</v>
      </c>
      <c r="B23" s="486"/>
      <c r="C23" s="202" t="s">
        <v>218</v>
      </c>
      <c r="D23" s="79">
        <v>75</v>
      </c>
      <c r="E23" s="204"/>
    </row>
    <row r="24" spans="1:5" x14ac:dyDescent="0.3">
      <c r="A24" s="502" t="s">
        <v>222</v>
      </c>
      <c r="B24" s="503"/>
      <c r="C24" s="202" t="s">
        <v>87</v>
      </c>
      <c r="D24" s="203" t="s">
        <v>87</v>
      </c>
      <c r="E24" s="206"/>
    </row>
    <row r="25" spans="1:5" x14ac:dyDescent="0.3">
      <c r="A25" s="485" t="s">
        <v>223</v>
      </c>
      <c r="B25" s="486"/>
      <c r="C25" s="487" t="s">
        <v>224</v>
      </c>
      <c r="D25" s="79">
        <v>313331</v>
      </c>
      <c r="E25" s="204"/>
    </row>
    <row r="26" spans="1:5" x14ac:dyDescent="0.3">
      <c r="A26" s="485" t="s">
        <v>225</v>
      </c>
      <c r="B26" s="486"/>
      <c r="C26" s="488"/>
      <c r="D26" s="79">
        <v>308426</v>
      </c>
      <c r="E26" s="204"/>
    </row>
    <row r="27" spans="1:5" ht="15" customHeight="1" x14ac:dyDescent="0.3">
      <c r="A27" s="485" t="s">
        <v>226</v>
      </c>
      <c r="B27" s="486"/>
      <c r="C27" s="202" t="s">
        <v>87</v>
      </c>
      <c r="D27" s="44" t="s">
        <v>87</v>
      </c>
      <c r="E27" s="204"/>
    </row>
    <row r="28" spans="1:5" ht="15" customHeight="1" x14ac:dyDescent="0.3">
      <c r="A28" s="485" t="s">
        <v>227</v>
      </c>
      <c r="B28" s="486"/>
      <c r="C28" s="487" t="s">
        <v>224</v>
      </c>
      <c r="D28" s="79"/>
      <c r="E28" s="204"/>
    </row>
    <row r="29" spans="1:5" x14ac:dyDescent="0.3">
      <c r="A29" s="485" t="s">
        <v>228</v>
      </c>
      <c r="B29" s="486"/>
      <c r="C29" s="488"/>
      <c r="D29" s="79"/>
      <c r="E29" s="204"/>
    </row>
    <row r="30" spans="1:5" ht="15" customHeight="1" x14ac:dyDescent="0.3">
      <c r="A30" s="485" t="s">
        <v>229</v>
      </c>
      <c r="B30" s="486"/>
      <c r="C30" s="202" t="s">
        <v>87</v>
      </c>
      <c r="D30" s="44" t="s">
        <v>87</v>
      </c>
      <c r="E30" s="204"/>
    </row>
    <row r="31" spans="1:5" ht="15" customHeight="1" x14ac:dyDescent="0.3">
      <c r="A31" s="485" t="s">
        <v>227</v>
      </c>
      <c r="B31" s="486"/>
      <c r="C31" s="487" t="s">
        <v>224</v>
      </c>
      <c r="D31" s="79">
        <v>4510000</v>
      </c>
      <c r="E31" s="204"/>
    </row>
    <row r="32" spans="1:5" ht="15.75" customHeight="1" x14ac:dyDescent="0.3">
      <c r="A32" s="489" t="s">
        <v>228</v>
      </c>
      <c r="B32" s="490"/>
      <c r="C32" s="507"/>
      <c r="D32" s="212"/>
      <c r="E32" s="204"/>
    </row>
    <row r="33" spans="1:5" x14ac:dyDescent="0.3">
      <c r="A33" s="491"/>
      <c r="B33" s="492"/>
      <c r="C33" s="492"/>
      <c r="D33" s="493"/>
      <c r="E33" s="204"/>
    </row>
    <row r="34" spans="1:5" ht="31.5" customHeight="1" x14ac:dyDescent="0.3">
      <c r="A34" s="499" t="s">
        <v>230</v>
      </c>
      <c r="B34" s="500"/>
      <c r="C34" s="500"/>
      <c r="D34" s="119">
        <f>SUM(D35:D38)</f>
        <v>0</v>
      </c>
      <c r="E34" s="197"/>
    </row>
    <row r="35" spans="1:5" x14ac:dyDescent="0.3">
      <c r="A35" s="475" t="s">
        <v>231</v>
      </c>
      <c r="B35" s="476"/>
      <c r="C35" s="476"/>
      <c r="D35" s="79"/>
      <c r="E35" s="200"/>
    </row>
    <row r="36" spans="1:5" x14ac:dyDescent="0.3">
      <c r="A36" s="475" t="s">
        <v>232</v>
      </c>
      <c r="B36" s="476"/>
      <c r="C36" s="476"/>
      <c r="D36" s="79"/>
      <c r="E36" s="200"/>
    </row>
    <row r="37" spans="1:5" x14ac:dyDescent="0.3">
      <c r="A37" s="475" t="s">
        <v>233</v>
      </c>
      <c r="B37" s="476"/>
      <c r="C37" s="476"/>
      <c r="D37" s="79"/>
      <c r="E37" s="200"/>
    </row>
    <row r="38" spans="1:5" x14ac:dyDescent="0.3">
      <c r="A38" s="479" t="s">
        <v>234</v>
      </c>
      <c r="B38" s="480"/>
      <c r="C38" s="481"/>
      <c r="D38" s="79"/>
      <c r="E38" s="200"/>
    </row>
    <row r="39" spans="1:5" x14ac:dyDescent="0.3">
      <c r="A39" s="475" t="s">
        <v>235</v>
      </c>
      <c r="B39" s="476"/>
      <c r="C39" s="476"/>
      <c r="D39" s="79"/>
      <c r="E39" s="200"/>
    </row>
    <row r="40" spans="1:5" ht="15.75" customHeight="1" x14ac:dyDescent="0.3">
      <c r="A40" s="477" t="s">
        <v>236</v>
      </c>
      <c r="B40" s="478"/>
      <c r="C40" s="478"/>
      <c r="D40" s="212"/>
      <c r="E40" s="205"/>
    </row>
  </sheetData>
  <sheetProtection sheet="1" selectLockedCells="1"/>
  <mergeCells count="34">
    <mergeCell ref="A4:D4"/>
    <mergeCell ref="A2:D2"/>
    <mergeCell ref="A13:B13"/>
    <mergeCell ref="A34:C34"/>
    <mergeCell ref="A14:C14"/>
    <mergeCell ref="A10:C10"/>
    <mergeCell ref="A15:C15"/>
    <mergeCell ref="A24:B24"/>
    <mergeCell ref="A18:B18"/>
    <mergeCell ref="A19:B19"/>
    <mergeCell ref="A20:B20"/>
    <mergeCell ref="A21:B21"/>
    <mergeCell ref="A22:B22"/>
    <mergeCell ref="A23:B23"/>
    <mergeCell ref="A3:D3"/>
    <mergeCell ref="C31:C32"/>
    <mergeCell ref="A35:C35"/>
    <mergeCell ref="A30:B30"/>
    <mergeCell ref="A31:B31"/>
    <mergeCell ref="A32:B32"/>
    <mergeCell ref="A33:D33"/>
    <mergeCell ref="A17:D17"/>
    <mergeCell ref="A25:B25"/>
    <mergeCell ref="A26:B26"/>
    <mergeCell ref="A27:B27"/>
    <mergeCell ref="A28:B28"/>
    <mergeCell ref="C28:C29"/>
    <mergeCell ref="A29:B29"/>
    <mergeCell ref="C25:C26"/>
    <mergeCell ref="A36:C36"/>
    <mergeCell ref="A37:C37"/>
    <mergeCell ref="A39:C39"/>
    <mergeCell ref="A40:C40"/>
    <mergeCell ref="A38:C38"/>
  </mergeCells>
  <conditionalFormatting sqref="D28">
    <cfRule type="cellIs" dxfId="36" priority="1" operator="notEqual">
      <formula xml:space="preserve"> ECE_051_6</formula>
    </cfRule>
  </conditionalFormatting>
  <conditionalFormatting sqref="D31">
    <cfRule type="cellIs" dxfId="35" priority="2" operator="notEqual">
      <formula xml:space="preserve"> ECE_052_6</formula>
    </cfRule>
  </conditionalFormatting>
  <hyperlinks>
    <hyperlink ref="A39" r:id="rId1" xr:uid="{00000000-0004-0000-0500-000000000000}"/>
  </hyperlinks>
  <pageMargins left="0.39370078740157" right="0.39370078740157" top="0.39370078740157" bottom="0.39370078740157" header="0.31496062992126" footer="0.31496062992126"/>
  <pageSetup paperSize="9" scale="97" fitToHeight="0" orientation="portrait"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17"/>
  <sheetViews>
    <sheetView showGridLines="0" workbookViewId="0">
      <selection activeCell="J17" sqref="J17"/>
    </sheetView>
  </sheetViews>
  <sheetFormatPr defaultColWidth="9.109375" defaultRowHeight="14.4" x14ac:dyDescent="0.3"/>
  <cols>
    <col min="1" max="1" width="27.5546875" style="151" customWidth="1"/>
    <col min="2" max="2" width="6.88671875" style="151" customWidth="1"/>
    <col min="3" max="6" width="15.6640625" style="151" customWidth="1"/>
    <col min="7" max="8" width="12.88671875" style="151" customWidth="1"/>
    <col min="9" max="10" width="15.6640625" style="151" customWidth="1"/>
    <col min="11" max="11" width="9.109375" style="151"/>
  </cols>
  <sheetData>
    <row r="1" spans="1:10" s="137" customFormat="1" ht="12" customHeight="1" x14ac:dyDescent="0.25">
      <c r="A1" s="148"/>
      <c r="B1" s="148"/>
      <c r="C1" s="148"/>
      <c r="D1" s="148"/>
      <c r="E1" s="148"/>
      <c r="F1" s="148"/>
      <c r="G1" s="148"/>
      <c r="H1" s="148"/>
      <c r="J1" s="262" t="s">
        <v>237</v>
      </c>
    </row>
    <row r="2" spans="1:10" s="138" customFormat="1" ht="18.75" customHeight="1" x14ac:dyDescent="0.35">
      <c r="A2" s="511" t="s">
        <v>238</v>
      </c>
      <c r="B2" s="511"/>
      <c r="C2" s="511"/>
      <c r="D2" s="511"/>
      <c r="E2" s="511"/>
      <c r="F2" s="511"/>
      <c r="G2" s="511"/>
      <c r="H2" s="511"/>
      <c r="I2" s="511"/>
      <c r="J2" s="511"/>
    </row>
    <row r="3" spans="1:10" s="140" customFormat="1" x14ac:dyDescent="0.3">
      <c r="A3" s="512" t="str">
        <f>'1_BC'!A3:D3</f>
        <v>la 31.12.2025</v>
      </c>
      <c r="B3" s="472"/>
      <c r="C3" s="472"/>
      <c r="D3" s="472"/>
      <c r="E3" s="472"/>
      <c r="F3" s="472"/>
      <c r="G3" s="472"/>
      <c r="H3" s="472"/>
      <c r="I3" s="472"/>
      <c r="J3" s="472"/>
    </row>
    <row r="4" spans="1:10" ht="15.75" customHeight="1" x14ac:dyDescent="0.3">
      <c r="A4" s="515"/>
      <c r="B4" s="515"/>
      <c r="C4" s="515"/>
      <c r="D4" s="515"/>
      <c r="E4" s="515"/>
      <c r="F4" s="515"/>
      <c r="G4" s="515"/>
      <c r="H4" s="515"/>
      <c r="I4" s="515"/>
      <c r="J4" s="515"/>
    </row>
    <row r="5" spans="1:10" ht="51.75" customHeight="1" x14ac:dyDescent="0.3">
      <c r="A5" s="458" t="s">
        <v>239</v>
      </c>
      <c r="B5" s="460" t="s">
        <v>150</v>
      </c>
      <c r="C5" s="460" t="s">
        <v>240</v>
      </c>
      <c r="D5" s="460"/>
      <c r="E5" s="460"/>
      <c r="F5" s="460"/>
      <c r="G5" s="460" t="s">
        <v>241</v>
      </c>
      <c r="H5" s="460"/>
      <c r="I5" s="460" t="s">
        <v>242</v>
      </c>
      <c r="J5" s="514"/>
    </row>
    <row r="6" spans="1:10" ht="21.75" customHeight="1" x14ac:dyDescent="0.3">
      <c r="A6" s="513"/>
      <c r="B6" s="508"/>
      <c r="C6" s="508" t="s">
        <v>243</v>
      </c>
      <c r="D6" s="508" t="s">
        <v>244</v>
      </c>
      <c r="E6" s="508"/>
      <c r="F6" s="508" t="s">
        <v>245</v>
      </c>
      <c r="G6" s="508" t="s">
        <v>246</v>
      </c>
      <c r="H6" s="508" t="s">
        <v>245</v>
      </c>
      <c r="I6" s="508" t="s">
        <v>246</v>
      </c>
      <c r="J6" s="509" t="s">
        <v>245</v>
      </c>
    </row>
    <row r="7" spans="1:10" ht="15.75" customHeight="1" x14ac:dyDescent="0.3">
      <c r="A7" s="459"/>
      <c r="B7" s="461"/>
      <c r="C7" s="461"/>
      <c r="D7" s="215" t="s">
        <v>247</v>
      </c>
      <c r="E7" s="215" t="s">
        <v>248</v>
      </c>
      <c r="F7" s="461"/>
      <c r="G7" s="461"/>
      <c r="H7" s="461"/>
      <c r="I7" s="461"/>
      <c r="J7" s="510"/>
    </row>
    <row r="8" spans="1:10" x14ac:dyDescent="0.3">
      <c r="A8" s="249">
        <v>1</v>
      </c>
      <c r="B8" s="217">
        <v>2</v>
      </c>
      <c r="C8" s="250">
        <v>3</v>
      </c>
      <c r="D8" s="250">
        <v>4</v>
      </c>
      <c r="E8" s="250">
        <v>5</v>
      </c>
      <c r="F8" s="250">
        <v>6</v>
      </c>
      <c r="G8" s="250">
        <v>7</v>
      </c>
      <c r="H8" s="250">
        <v>8</v>
      </c>
      <c r="I8" s="217" t="s">
        <v>249</v>
      </c>
      <c r="J8" s="218" t="s">
        <v>250</v>
      </c>
    </row>
    <row r="9" spans="1:10" x14ac:dyDescent="0.3">
      <c r="A9" s="85" t="s">
        <v>251</v>
      </c>
      <c r="B9" s="45" t="s">
        <v>56</v>
      </c>
      <c r="C9" s="263">
        <f>D9+E9</f>
        <v>29173236</v>
      </c>
      <c r="D9" s="78">
        <v>3375433</v>
      </c>
      <c r="E9" s="78">
        <v>25797803</v>
      </c>
      <c r="F9" s="78"/>
      <c r="G9" s="251">
        <v>0.01</v>
      </c>
      <c r="H9" s="251">
        <v>0</v>
      </c>
      <c r="I9" s="263">
        <f>ROUND(C9*G9, 0)</f>
        <v>291732</v>
      </c>
      <c r="J9" s="120">
        <f>ROUND(F9*H9, 0)</f>
        <v>0</v>
      </c>
    </row>
    <row r="10" spans="1:10" x14ac:dyDescent="0.3">
      <c r="A10" s="85" t="s">
        <v>252</v>
      </c>
      <c r="B10" s="45" t="s">
        <v>108</v>
      </c>
      <c r="C10" s="263">
        <f>D10+E10</f>
        <v>403011</v>
      </c>
      <c r="D10" s="78"/>
      <c r="E10" s="78">
        <v>403011</v>
      </c>
      <c r="F10" s="78">
        <v>8585</v>
      </c>
      <c r="G10" s="251">
        <v>0.1</v>
      </c>
      <c r="H10" s="251">
        <v>0.1</v>
      </c>
      <c r="I10" s="263">
        <f>ROUND(C10*G10, 0)</f>
        <v>40301</v>
      </c>
      <c r="J10" s="120">
        <f>ROUND(F10*H10, 0)</f>
        <v>859</v>
      </c>
    </row>
    <row r="11" spans="1:10" x14ac:dyDescent="0.3">
      <c r="A11" s="85" t="s">
        <v>253</v>
      </c>
      <c r="B11" s="45" t="s">
        <v>110</v>
      </c>
      <c r="C11" s="263">
        <f>D11+E11</f>
        <v>114000</v>
      </c>
      <c r="D11" s="78"/>
      <c r="E11" s="78">
        <v>114000</v>
      </c>
      <c r="F11" s="78">
        <v>4040</v>
      </c>
      <c r="G11" s="251">
        <v>0.3</v>
      </c>
      <c r="H11" s="251">
        <v>0.3</v>
      </c>
      <c r="I11" s="263">
        <f>ROUND(C11*G11, 0)</f>
        <v>34200</v>
      </c>
      <c r="J11" s="120">
        <f>ROUND(F11*H11, 0)</f>
        <v>1212</v>
      </c>
    </row>
    <row r="12" spans="1:10" x14ac:dyDescent="0.3">
      <c r="A12" s="85" t="s">
        <v>254</v>
      </c>
      <c r="B12" s="45" t="s">
        <v>112</v>
      </c>
      <c r="C12" s="263">
        <f>D12+E12</f>
        <v>129564</v>
      </c>
      <c r="D12" s="78">
        <v>70000</v>
      </c>
      <c r="E12" s="78">
        <v>59564</v>
      </c>
      <c r="F12" s="78">
        <v>3723</v>
      </c>
      <c r="G12" s="251">
        <v>0.75</v>
      </c>
      <c r="H12" s="251">
        <v>0.75</v>
      </c>
      <c r="I12" s="263">
        <f>ROUND(C12*G12, 0)</f>
        <v>97173</v>
      </c>
      <c r="J12" s="120">
        <f>ROUND(F12*H12, 0)</f>
        <v>2792</v>
      </c>
    </row>
    <row r="13" spans="1:10" ht="15.75" customHeight="1" x14ac:dyDescent="0.3">
      <c r="A13" s="92" t="s">
        <v>255</v>
      </c>
      <c r="B13" s="46" t="s">
        <v>114</v>
      </c>
      <c r="C13" s="264">
        <f>D13+E13</f>
        <v>291483</v>
      </c>
      <c r="D13" s="141">
        <v>66875</v>
      </c>
      <c r="E13" s="141">
        <v>224608</v>
      </c>
      <c r="F13" s="141">
        <v>26083</v>
      </c>
      <c r="G13" s="252">
        <v>1</v>
      </c>
      <c r="H13" s="252">
        <v>1</v>
      </c>
      <c r="I13" s="264">
        <f>ROUND(C13*G13, 0)</f>
        <v>291483</v>
      </c>
      <c r="J13" s="120">
        <f>ROUND(F13*H13, 0)</f>
        <v>26083</v>
      </c>
    </row>
    <row r="14" spans="1:10" ht="15.75" customHeight="1" x14ac:dyDescent="0.3">
      <c r="A14" s="54" t="s">
        <v>256</v>
      </c>
      <c r="B14" s="47" t="s">
        <v>116</v>
      </c>
      <c r="C14" s="246">
        <f>SUM(C9:C13)</f>
        <v>30111294</v>
      </c>
      <c r="D14" s="246">
        <f>SUM(D9:D13)</f>
        <v>3512308</v>
      </c>
      <c r="E14" s="246">
        <f>SUM(E9:E13)</f>
        <v>26598986</v>
      </c>
      <c r="F14" s="246">
        <f>SUM(F9:F13)</f>
        <v>42431</v>
      </c>
      <c r="G14" s="253" t="s">
        <v>87</v>
      </c>
      <c r="H14" s="253" t="s">
        <v>87</v>
      </c>
      <c r="I14" s="254" t="s">
        <v>87</v>
      </c>
      <c r="J14" s="255" t="s">
        <v>87</v>
      </c>
    </row>
    <row r="15" spans="1:10" ht="30" customHeight="1" x14ac:dyDescent="0.3">
      <c r="A15" s="256" t="s">
        <v>257</v>
      </c>
      <c r="B15" s="48" t="s">
        <v>63</v>
      </c>
      <c r="C15" s="257" t="s">
        <v>87</v>
      </c>
      <c r="D15" s="257" t="s">
        <v>87</v>
      </c>
      <c r="E15" s="257" t="s">
        <v>87</v>
      </c>
      <c r="F15" s="257" t="s">
        <v>87</v>
      </c>
      <c r="G15" s="257" t="s">
        <v>87</v>
      </c>
      <c r="H15" s="257" t="s">
        <v>87</v>
      </c>
      <c r="I15" s="265">
        <f>SUM(I9:I13)</f>
        <v>754889</v>
      </c>
      <c r="J15" s="266">
        <f>SUM(J9:J13)</f>
        <v>30946</v>
      </c>
    </row>
    <row r="16" spans="1:10" ht="30" customHeight="1" x14ac:dyDescent="0.3">
      <c r="A16" s="85" t="s">
        <v>258</v>
      </c>
      <c r="B16" s="45" t="s">
        <v>65</v>
      </c>
      <c r="C16" s="258" t="s">
        <v>87</v>
      </c>
      <c r="D16" s="258" t="s">
        <v>87</v>
      </c>
      <c r="E16" s="258" t="s">
        <v>87</v>
      </c>
      <c r="F16" s="258" t="s">
        <v>87</v>
      </c>
      <c r="G16" s="258" t="s">
        <v>87</v>
      </c>
      <c r="H16" s="258" t="s">
        <v>87</v>
      </c>
      <c r="I16" s="269">
        <v>754890</v>
      </c>
      <c r="J16" s="270">
        <v>30946</v>
      </c>
    </row>
    <row r="17" spans="1:10" ht="30.75" customHeight="1" x14ac:dyDescent="0.3">
      <c r="A17" s="259" t="s">
        <v>259</v>
      </c>
      <c r="B17" s="260" t="s">
        <v>67</v>
      </c>
      <c r="C17" s="261" t="s">
        <v>87</v>
      </c>
      <c r="D17" s="261" t="s">
        <v>87</v>
      </c>
      <c r="E17" s="261" t="s">
        <v>87</v>
      </c>
      <c r="F17" s="261" t="s">
        <v>87</v>
      </c>
      <c r="G17" s="261" t="s">
        <v>87</v>
      </c>
      <c r="H17" s="261" t="s">
        <v>87</v>
      </c>
      <c r="I17" s="267">
        <f>I16-I15</f>
        <v>1</v>
      </c>
      <c r="J17" s="268">
        <f>J16-J15</f>
        <v>0</v>
      </c>
    </row>
  </sheetData>
  <sheetProtection sheet="1" selectLockedCells="1"/>
  <mergeCells count="15">
    <mergeCell ref="G6:G7"/>
    <mergeCell ref="H6:H7"/>
    <mergeCell ref="I6:I7"/>
    <mergeCell ref="J6:J7"/>
    <mergeCell ref="A2:J2"/>
    <mergeCell ref="A3:J3"/>
    <mergeCell ref="A5:A7"/>
    <mergeCell ref="B5:B7"/>
    <mergeCell ref="C5:F5"/>
    <mergeCell ref="G5:H5"/>
    <mergeCell ref="I5:J5"/>
    <mergeCell ref="C6:C7"/>
    <mergeCell ref="D6:E6"/>
    <mergeCell ref="F6:F7"/>
    <mergeCell ref="A4:J4"/>
  </mergeCells>
  <conditionalFormatting sqref="C14">
    <cfRule type="cellIs" dxfId="34" priority="1" operator="notEqual">
      <formula xml:space="preserve"> BC_040_4</formula>
    </cfRule>
  </conditionalFormatting>
  <printOptions horizontalCentered="1"/>
  <pageMargins left="0.39370078740157" right="0.39370078740157" top="0.39370078740157" bottom="0.39370078740157" header="0.31496062992126" footer="0.31496062992126"/>
  <pageSetup paperSize="9" scale="90" fitToHeight="0" orientation="landscape" r:id="rId1"/>
  <ignoredErrors>
    <ignoredError sqref="B9 B10 B11 B12 B13 B14 B15 B16 B17" numberStoredAsText="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53"/>
  <sheetViews>
    <sheetView showGridLines="0" workbookViewId="0">
      <selection activeCell="D43" sqref="D43"/>
    </sheetView>
  </sheetViews>
  <sheetFormatPr defaultColWidth="9.109375" defaultRowHeight="14.4" x14ac:dyDescent="0.3"/>
  <cols>
    <col min="1" max="1" width="57.88671875" style="289" customWidth="1"/>
    <col min="2" max="2" width="7.5546875" style="289" customWidth="1"/>
    <col min="3" max="4" width="15.6640625" style="289" customWidth="1"/>
    <col min="5" max="5" width="9.109375" style="289"/>
  </cols>
  <sheetData>
    <row r="1" spans="1:4" s="287" customFormat="1" ht="12" customHeight="1" x14ac:dyDescent="0.25">
      <c r="A1" s="148"/>
      <c r="B1" s="285"/>
      <c r="C1" s="286"/>
      <c r="D1" s="239" t="s">
        <v>260</v>
      </c>
    </row>
    <row r="2" spans="1:4" s="288" customFormat="1" ht="18.75" customHeight="1" x14ac:dyDescent="0.35">
      <c r="A2" s="448" t="s">
        <v>261</v>
      </c>
      <c r="B2" s="448"/>
      <c r="C2" s="448"/>
      <c r="D2" s="448"/>
    </row>
    <row r="3" spans="1:4" x14ac:dyDescent="0.3">
      <c r="A3" s="472" t="str">
        <f>'1_BC'!A3</f>
        <v>la 31.12.2025</v>
      </c>
      <c r="B3" s="472"/>
      <c r="C3" s="472"/>
      <c r="D3" s="472"/>
    </row>
    <row r="4" spans="1:4" ht="15.75" customHeight="1" x14ac:dyDescent="0.3">
      <c r="A4" s="515"/>
      <c r="B4" s="515"/>
      <c r="C4" s="515"/>
      <c r="D4" s="515"/>
    </row>
    <row r="5" spans="1:4" ht="21" customHeight="1" x14ac:dyDescent="0.3">
      <c r="A5" s="458" t="s">
        <v>102</v>
      </c>
      <c r="B5" s="460" t="s">
        <v>150</v>
      </c>
      <c r="C5" s="460" t="s">
        <v>262</v>
      </c>
      <c r="D5" s="514"/>
    </row>
    <row r="6" spans="1:4" ht="33.75" customHeight="1" x14ac:dyDescent="0.3">
      <c r="A6" s="459"/>
      <c r="B6" s="461"/>
      <c r="C6" s="215" t="s">
        <v>256</v>
      </c>
      <c r="D6" s="216" t="s">
        <v>263</v>
      </c>
    </row>
    <row r="7" spans="1:4" x14ac:dyDescent="0.3">
      <c r="A7" s="273">
        <v>1</v>
      </c>
      <c r="B7" s="274">
        <v>2</v>
      </c>
      <c r="C7" s="274">
        <v>3</v>
      </c>
      <c r="D7" s="275">
        <v>4</v>
      </c>
    </row>
    <row r="8" spans="1:4" x14ac:dyDescent="0.3">
      <c r="A8" s="276" t="s">
        <v>264</v>
      </c>
      <c r="B8" s="277" t="s">
        <v>56</v>
      </c>
      <c r="C8" s="121">
        <f>SUM(C9:C10)</f>
        <v>9931</v>
      </c>
      <c r="D8" s="278" t="s">
        <v>87</v>
      </c>
    </row>
    <row r="9" spans="1:4" x14ac:dyDescent="0.3">
      <c r="A9" s="279" t="s">
        <v>265</v>
      </c>
      <c r="B9" s="49" t="s">
        <v>108</v>
      </c>
      <c r="C9" s="78">
        <v>9931</v>
      </c>
      <c r="D9" s="278" t="s">
        <v>87</v>
      </c>
    </row>
    <row r="10" spans="1:4" x14ac:dyDescent="0.3">
      <c r="A10" s="279" t="s">
        <v>266</v>
      </c>
      <c r="B10" s="49" t="s">
        <v>110</v>
      </c>
      <c r="C10" s="78"/>
      <c r="D10" s="278" t="s">
        <v>87</v>
      </c>
    </row>
    <row r="11" spans="1:4" x14ac:dyDescent="0.3">
      <c r="A11" s="276" t="s">
        <v>267</v>
      </c>
      <c r="B11" s="277" t="s">
        <v>112</v>
      </c>
      <c r="C11" s="121">
        <f>SUM(C12:C13)</f>
        <v>17727</v>
      </c>
      <c r="D11" s="278" t="s">
        <v>87</v>
      </c>
    </row>
    <row r="12" spans="1:4" x14ac:dyDescent="0.3">
      <c r="A12" s="279" t="s">
        <v>265</v>
      </c>
      <c r="B12" s="49" t="s">
        <v>114</v>
      </c>
      <c r="C12" s="78">
        <v>17727</v>
      </c>
      <c r="D12" s="278" t="s">
        <v>87</v>
      </c>
    </row>
    <row r="13" spans="1:4" ht="15" customHeight="1" x14ac:dyDescent="0.3">
      <c r="A13" s="279" t="s">
        <v>266</v>
      </c>
      <c r="B13" s="49" t="s">
        <v>116</v>
      </c>
      <c r="C13" s="78"/>
      <c r="D13" s="278" t="s">
        <v>87</v>
      </c>
    </row>
    <row r="14" spans="1:4" x14ac:dyDescent="0.3">
      <c r="A14" s="280" t="s">
        <v>268</v>
      </c>
      <c r="B14" s="277" t="s">
        <v>63</v>
      </c>
      <c r="C14" s="121">
        <f>SUM(C15:C18)</f>
        <v>6102</v>
      </c>
      <c r="D14" s="278" t="s">
        <v>87</v>
      </c>
    </row>
    <row r="15" spans="1:4" x14ac:dyDescent="0.3">
      <c r="A15" s="279" t="s">
        <v>269</v>
      </c>
      <c r="B15" s="49" t="s">
        <v>65</v>
      </c>
      <c r="C15" s="78">
        <v>6102</v>
      </c>
      <c r="D15" s="278" t="s">
        <v>87</v>
      </c>
    </row>
    <row r="16" spans="1:4" x14ac:dyDescent="0.3">
      <c r="A16" s="279" t="s">
        <v>270</v>
      </c>
      <c r="B16" s="49" t="s">
        <v>67</v>
      </c>
      <c r="C16" s="78"/>
      <c r="D16" s="278" t="s">
        <v>87</v>
      </c>
    </row>
    <row r="17" spans="1:4" x14ac:dyDescent="0.3">
      <c r="A17" s="279" t="s">
        <v>271</v>
      </c>
      <c r="B17" s="281">
        <v>100</v>
      </c>
      <c r="C17" s="78"/>
      <c r="D17" s="278" t="s">
        <v>87</v>
      </c>
    </row>
    <row r="18" spans="1:4" x14ac:dyDescent="0.3">
      <c r="A18" s="279" t="s">
        <v>272</v>
      </c>
      <c r="B18" s="281">
        <v>110</v>
      </c>
      <c r="C18" s="78"/>
      <c r="D18" s="278" t="s">
        <v>87</v>
      </c>
    </row>
    <row r="19" spans="1:4" ht="30" customHeight="1" x14ac:dyDescent="0.3">
      <c r="A19" s="276" t="s">
        <v>273</v>
      </c>
      <c r="B19" s="282">
        <v>120</v>
      </c>
      <c r="C19" s="263">
        <f>C20+C25+C26+C32</f>
        <v>225327</v>
      </c>
      <c r="D19" s="120">
        <f>D20+D25+D26+D32</f>
        <v>225327</v>
      </c>
    </row>
    <row r="20" spans="1:4" x14ac:dyDescent="0.3">
      <c r="A20" s="276" t="s">
        <v>274</v>
      </c>
      <c r="B20" s="282">
        <v>130</v>
      </c>
      <c r="C20" s="121">
        <f>SUM(C21:C24)</f>
        <v>10690</v>
      </c>
      <c r="D20" s="122">
        <f>SUM(D21:D24)</f>
        <v>10690</v>
      </c>
    </row>
    <row r="21" spans="1:4" x14ac:dyDescent="0.3">
      <c r="A21" s="279" t="s">
        <v>275</v>
      </c>
      <c r="B21" s="281">
        <v>131</v>
      </c>
      <c r="C21" s="78">
        <v>4690</v>
      </c>
      <c r="D21" s="79">
        <v>4690</v>
      </c>
    </row>
    <row r="22" spans="1:4" x14ac:dyDescent="0.3">
      <c r="A22" s="279" t="s">
        <v>276</v>
      </c>
      <c r="B22" s="281">
        <v>132</v>
      </c>
      <c r="C22" s="78">
        <v>6000</v>
      </c>
      <c r="D22" s="79">
        <v>6000</v>
      </c>
    </row>
    <row r="23" spans="1:4" x14ac:dyDescent="0.3">
      <c r="A23" s="279" t="s">
        <v>277</v>
      </c>
      <c r="B23" s="281">
        <v>133</v>
      </c>
      <c r="C23" s="78"/>
      <c r="D23" s="79"/>
    </row>
    <row r="24" spans="1:4" x14ac:dyDescent="0.3">
      <c r="A24" s="279" t="s">
        <v>278</v>
      </c>
      <c r="B24" s="281">
        <v>134</v>
      </c>
      <c r="C24" s="78"/>
      <c r="D24" s="79"/>
    </row>
    <row r="25" spans="1:4" x14ac:dyDescent="0.3">
      <c r="A25" s="276" t="s">
        <v>279</v>
      </c>
      <c r="B25" s="282">
        <v>140</v>
      </c>
      <c r="C25" s="78">
        <v>-8500</v>
      </c>
      <c r="D25" s="79">
        <v>-8500</v>
      </c>
    </row>
    <row r="26" spans="1:4" x14ac:dyDescent="0.3">
      <c r="A26" s="276" t="s">
        <v>280</v>
      </c>
      <c r="B26" s="282">
        <v>150</v>
      </c>
      <c r="C26" s="121">
        <f>SUM(C27:C31)</f>
        <v>1459555</v>
      </c>
      <c r="D26" s="122">
        <f>SUM(D27:D31)</f>
        <v>1459555</v>
      </c>
    </row>
    <row r="27" spans="1:4" x14ac:dyDescent="0.3">
      <c r="A27" s="279" t="s">
        <v>281</v>
      </c>
      <c r="B27" s="281">
        <v>151</v>
      </c>
      <c r="C27" s="78"/>
      <c r="D27" s="79"/>
    </row>
    <row r="28" spans="1:4" x14ac:dyDescent="0.3">
      <c r="A28" s="279" t="s">
        <v>282</v>
      </c>
      <c r="B28" s="281">
        <v>152</v>
      </c>
      <c r="C28" s="78">
        <v>911264</v>
      </c>
      <c r="D28" s="79">
        <v>911264</v>
      </c>
    </row>
    <row r="29" spans="1:4" x14ac:dyDescent="0.3">
      <c r="A29" s="279" t="s">
        <v>283</v>
      </c>
      <c r="B29" s="281">
        <v>153</v>
      </c>
      <c r="C29" s="78">
        <v>163811</v>
      </c>
      <c r="D29" s="79">
        <v>163811</v>
      </c>
    </row>
    <row r="30" spans="1:4" x14ac:dyDescent="0.3">
      <c r="A30" s="279" t="s">
        <v>284</v>
      </c>
      <c r="B30" s="281">
        <v>154</v>
      </c>
      <c r="C30" s="78"/>
      <c r="D30" s="79"/>
    </row>
    <row r="31" spans="1:4" x14ac:dyDescent="0.3">
      <c r="A31" s="279" t="s">
        <v>285</v>
      </c>
      <c r="B31" s="281">
        <v>155</v>
      </c>
      <c r="C31" s="78">
        <v>384480</v>
      </c>
      <c r="D31" s="79">
        <v>384480</v>
      </c>
    </row>
    <row r="32" spans="1:4" x14ac:dyDescent="0.3">
      <c r="A32" s="276" t="s">
        <v>286</v>
      </c>
      <c r="B32" s="282">
        <v>160</v>
      </c>
      <c r="C32" s="269">
        <v>-1236418</v>
      </c>
      <c r="D32" s="270">
        <v>-1236418</v>
      </c>
    </row>
    <row r="33" spans="1:4" x14ac:dyDescent="0.3">
      <c r="A33" s="276" t="s">
        <v>287</v>
      </c>
      <c r="B33" s="282">
        <v>170</v>
      </c>
      <c r="C33" s="263">
        <f>SUM(C34:C42)</f>
        <v>1589331</v>
      </c>
      <c r="D33" s="120">
        <f>SUM(D34:D42)</f>
        <v>0</v>
      </c>
    </row>
    <row r="34" spans="1:4" x14ac:dyDescent="0.3">
      <c r="A34" s="279" t="s">
        <v>288</v>
      </c>
      <c r="B34" s="281">
        <v>180</v>
      </c>
      <c r="C34" s="78">
        <v>1456</v>
      </c>
      <c r="D34" s="79"/>
    </row>
    <row r="35" spans="1:4" x14ac:dyDescent="0.3">
      <c r="A35" s="279" t="s">
        <v>289</v>
      </c>
      <c r="B35" s="281">
        <v>190</v>
      </c>
      <c r="C35" s="78">
        <v>10576</v>
      </c>
      <c r="D35" s="79"/>
    </row>
    <row r="36" spans="1:4" x14ac:dyDescent="0.3">
      <c r="A36" s="279" t="s">
        <v>290</v>
      </c>
      <c r="B36" s="281">
        <v>200</v>
      </c>
      <c r="C36" s="78">
        <v>6383</v>
      </c>
      <c r="D36" s="79"/>
    </row>
    <row r="37" spans="1:4" x14ac:dyDescent="0.3">
      <c r="A37" s="279" t="s">
        <v>291</v>
      </c>
      <c r="B37" s="281">
        <v>210</v>
      </c>
      <c r="C37" s="78"/>
      <c r="D37" s="79"/>
    </row>
    <row r="38" spans="1:4" x14ac:dyDescent="0.3">
      <c r="A38" s="279" t="s">
        <v>292</v>
      </c>
      <c r="B38" s="281">
        <v>220</v>
      </c>
      <c r="C38" s="78">
        <v>1</v>
      </c>
      <c r="D38" s="79"/>
    </row>
    <row r="39" spans="1:4" x14ac:dyDescent="0.3">
      <c r="A39" s="279" t="s">
        <v>293</v>
      </c>
      <c r="B39" s="281">
        <v>230</v>
      </c>
      <c r="C39" s="78"/>
      <c r="D39" s="79"/>
    </row>
    <row r="40" spans="1:4" x14ac:dyDescent="0.3">
      <c r="A40" s="279" t="s">
        <v>294</v>
      </c>
      <c r="B40" s="281">
        <v>240</v>
      </c>
      <c r="C40" s="78">
        <v>89295</v>
      </c>
      <c r="D40" s="79"/>
    </row>
    <row r="41" spans="1:4" x14ac:dyDescent="0.3">
      <c r="A41" s="279" t="s">
        <v>295</v>
      </c>
      <c r="B41" s="281">
        <v>250</v>
      </c>
      <c r="C41" s="78">
        <v>18202</v>
      </c>
      <c r="D41" s="79"/>
    </row>
    <row r="42" spans="1:4" s="51" customFormat="1" x14ac:dyDescent="0.3">
      <c r="A42" s="279" t="s">
        <v>296</v>
      </c>
      <c r="B42" s="281">
        <v>260</v>
      </c>
      <c r="C42" s="78">
        <v>1463418</v>
      </c>
      <c r="D42" s="79"/>
    </row>
    <row r="43" spans="1:4" x14ac:dyDescent="0.3">
      <c r="A43" s="276" t="s">
        <v>297</v>
      </c>
      <c r="B43" s="282">
        <v>300</v>
      </c>
      <c r="C43" s="263">
        <f>SUM(C44:C53)</f>
        <v>1430312</v>
      </c>
      <c r="D43" s="120">
        <f>SUM(D44:D53)</f>
        <v>0</v>
      </c>
    </row>
    <row r="44" spans="1:4" x14ac:dyDescent="0.3">
      <c r="A44" s="173" t="s">
        <v>298</v>
      </c>
      <c r="B44" s="281">
        <v>310</v>
      </c>
      <c r="C44" s="78">
        <v>11132</v>
      </c>
      <c r="D44" s="79"/>
    </row>
    <row r="45" spans="1:4" x14ac:dyDescent="0.3">
      <c r="A45" s="173" t="s">
        <v>299</v>
      </c>
      <c r="B45" s="281">
        <v>320</v>
      </c>
      <c r="C45" s="78"/>
      <c r="D45" s="79"/>
    </row>
    <row r="46" spans="1:4" x14ac:dyDescent="0.3">
      <c r="A46" s="173" t="s">
        <v>300</v>
      </c>
      <c r="B46" s="281">
        <v>330</v>
      </c>
      <c r="C46" s="78"/>
      <c r="D46" s="79"/>
    </row>
    <row r="47" spans="1:4" x14ac:dyDescent="0.3">
      <c r="A47" s="173" t="s">
        <v>301</v>
      </c>
      <c r="B47" s="281">
        <v>340</v>
      </c>
      <c r="C47" s="78"/>
      <c r="D47" s="79"/>
    </row>
    <row r="48" spans="1:4" x14ac:dyDescent="0.3">
      <c r="A48" s="290" t="s">
        <v>302</v>
      </c>
      <c r="B48" s="281">
        <v>350</v>
      </c>
      <c r="C48" s="78">
        <v>6824</v>
      </c>
      <c r="D48" s="79"/>
    </row>
    <row r="49" spans="1:4" x14ac:dyDescent="0.3">
      <c r="A49" s="173" t="s">
        <v>303</v>
      </c>
      <c r="B49" s="281">
        <v>360</v>
      </c>
      <c r="C49" s="78">
        <v>1387500</v>
      </c>
      <c r="D49" s="79"/>
    </row>
    <row r="50" spans="1:4" x14ac:dyDescent="0.3">
      <c r="A50" s="173" t="s">
        <v>304</v>
      </c>
      <c r="B50" s="281">
        <v>370</v>
      </c>
      <c r="C50" s="78"/>
      <c r="D50" s="79"/>
    </row>
    <row r="51" spans="1:4" x14ac:dyDescent="0.3">
      <c r="A51" s="173" t="s">
        <v>305</v>
      </c>
      <c r="B51" s="281">
        <v>380</v>
      </c>
      <c r="C51" s="78"/>
      <c r="D51" s="79"/>
    </row>
    <row r="52" spans="1:4" x14ac:dyDescent="0.3">
      <c r="A52" s="173" t="s">
        <v>306</v>
      </c>
      <c r="B52" s="281">
        <v>390</v>
      </c>
      <c r="C52" s="78">
        <v>24076</v>
      </c>
      <c r="D52" s="79"/>
    </row>
    <row r="53" spans="1:4" ht="15.75" customHeight="1" x14ac:dyDescent="0.3">
      <c r="A53" s="283" t="s">
        <v>296</v>
      </c>
      <c r="B53" s="284">
        <v>400</v>
      </c>
      <c r="C53" s="291">
        <v>780</v>
      </c>
      <c r="D53" s="212"/>
    </row>
  </sheetData>
  <sheetProtection sheet="1" selectLockedCells="1"/>
  <mergeCells count="6">
    <mergeCell ref="A2:D2"/>
    <mergeCell ref="A5:A6"/>
    <mergeCell ref="B5:B6"/>
    <mergeCell ref="C5:D5"/>
    <mergeCell ref="A3:D3"/>
    <mergeCell ref="A4:D4"/>
  </mergeCells>
  <conditionalFormatting sqref="C19">
    <cfRule type="cellIs" dxfId="33" priority="1" operator="notEqual">
      <formula xml:space="preserve"> BC_070_4</formula>
    </cfRule>
  </conditionalFormatting>
  <conditionalFormatting sqref="C33">
    <cfRule type="cellIs" dxfId="32" priority="2" operator="notEqual">
      <formula xml:space="preserve"> BC_080_4</formula>
    </cfRule>
  </conditionalFormatting>
  <conditionalFormatting sqref="C43">
    <cfRule type="cellIs" dxfId="31" priority="3" operator="notEqual">
      <formula xml:space="preserve"> BC_130_4</formula>
    </cfRule>
  </conditionalFormatting>
  <printOptions horizontalCentered="1"/>
  <pageMargins left="0.39370078740157" right="0.39370078740157" top="0.39370078740157" bottom="0.39370078740157" header="0.31496062992126" footer="0.31496062992126"/>
  <pageSetup paperSize="9" scale="96" orientation="portrait" r:id="rId1"/>
  <ignoredErrors>
    <ignoredError sqref="B8 B9 B10 B11 B12 B13 B14 B15 B16" numberStoredAsText="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51"/>
  <sheetViews>
    <sheetView showGridLines="0" workbookViewId="0">
      <selection activeCell="D39" sqref="D39"/>
    </sheetView>
  </sheetViews>
  <sheetFormatPr defaultColWidth="9.109375" defaultRowHeight="14.4" x14ac:dyDescent="0.3"/>
  <cols>
    <col min="1" max="1" width="64.44140625" style="139" customWidth="1"/>
    <col min="2" max="2" width="7" style="139" customWidth="1"/>
    <col min="3" max="4" width="15.6640625" style="139" customWidth="1"/>
    <col min="5" max="5" width="9.109375" style="139"/>
  </cols>
  <sheetData>
    <row r="1" spans="1:4" s="137" customFormat="1" ht="12" customHeight="1" x14ac:dyDescent="0.25">
      <c r="A1" s="310"/>
      <c r="B1" s="311"/>
      <c r="C1" s="312"/>
      <c r="D1" s="313" t="s">
        <v>307</v>
      </c>
    </row>
    <row r="2" spans="1:4" s="138" customFormat="1" ht="18.75" customHeight="1" x14ac:dyDescent="0.35">
      <c r="A2" s="471" t="s">
        <v>308</v>
      </c>
      <c r="B2" s="471"/>
      <c r="C2" s="471"/>
      <c r="D2" s="471"/>
    </row>
    <row r="3" spans="1:4" x14ac:dyDescent="0.3">
      <c r="A3" s="516" t="str">
        <f>'2_PP'!A3</f>
        <v>Perioada de acoperire de la 01.01.2025 pînă la 31.12.2025</v>
      </c>
      <c r="B3" s="516"/>
      <c r="C3" s="516"/>
      <c r="D3" s="516"/>
    </row>
    <row r="4" spans="1:4" ht="15.75" customHeight="1" x14ac:dyDescent="0.3">
      <c r="A4" s="515"/>
      <c r="B4" s="515"/>
      <c r="C4" s="515"/>
      <c r="D4" s="515"/>
    </row>
    <row r="5" spans="1:4" ht="17.25" customHeight="1" x14ac:dyDescent="0.3">
      <c r="A5" s="458" t="s">
        <v>102</v>
      </c>
      <c r="B5" s="460" t="s">
        <v>150</v>
      </c>
      <c r="C5" s="463" t="s">
        <v>103</v>
      </c>
      <c r="D5" s="464"/>
    </row>
    <row r="6" spans="1:4" ht="18.75" customHeight="1" x14ac:dyDescent="0.3">
      <c r="A6" s="459"/>
      <c r="B6" s="461"/>
      <c r="C6" s="292" t="s">
        <v>104</v>
      </c>
      <c r="D6" s="293" t="s">
        <v>105</v>
      </c>
    </row>
    <row r="7" spans="1:4" ht="15.75" customHeight="1" x14ac:dyDescent="0.3">
      <c r="A7" s="294">
        <v>1</v>
      </c>
      <c r="B7" s="295">
        <v>2</v>
      </c>
      <c r="C7" s="296">
        <v>3</v>
      </c>
      <c r="D7" s="297">
        <v>4</v>
      </c>
    </row>
    <row r="8" spans="1:4" s="140" customFormat="1" ht="30.75" customHeight="1" x14ac:dyDescent="0.3">
      <c r="A8" s="298" t="s">
        <v>309</v>
      </c>
      <c r="B8" s="299">
        <v>10</v>
      </c>
      <c r="C8" s="171">
        <f>SUM(C9:C10)</f>
        <v>5685176</v>
      </c>
      <c r="D8" s="81">
        <f>SUM(D9:D10)</f>
        <v>5665733</v>
      </c>
    </row>
    <row r="9" spans="1:4" x14ac:dyDescent="0.3">
      <c r="A9" s="300" t="s">
        <v>310</v>
      </c>
      <c r="B9" s="301">
        <v>11</v>
      </c>
      <c r="C9" s="143">
        <v>5393703</v>
      </c>
      <c r="D9" s="144">
        <v>5409885</v>
      </c>
    </row>
    <row r="10" spans="1:4" ht="15.75" customHeight="1" x14ac:dyDescent="0.3">
      <c r="A10" s="302" t="s">
        <v>311</v>
      </c>
      <c r="B10" s="303">
        <v>12</v>
      </c>
      <c r="C10" s="291">
        <v>291473</v>
      </c>
      <c r="D10" s="212">
        <v>255848</v>
      </c>
    </row>
    <row r="11" spans="1:4" s="140" customFormat="1" ht="15.75" customHeight="1" x14ac:dyDescent="0.3">
      <c r="A11" s="298" t="s">
        <v>312</v>
      </c>
      <c r="B11" s="304">
        <v>20</v>
      </c>
      <c r="C11" s="171">
        <f>SUM(C12:C15)</f>
        <v>71390</v>
      </c>
      <c r="D11" s="81">
        <f>SUM(D12:D15)</f>
        <v>77119</v>
      </c>
    </row>
    <row r="12" spans="1:4" x14ac:dyDescent="0.3">
      <c r="A12" s="300" t="s">
        <v>313</v>
      </c>
      <c r="B12" s="301">
        <v>21</v>
      </c>
      <c r="C12" s="143">
        <v>65390</v>
      </c>
      <c r="D12" s="144">
        <v>72919</v>
      </c>
    </row>
    <row r="13" spans="1:4" x14ac:dyDescent="0.3">
      <c r="A13" s="305" t="s">
        <v>314</v>
      </c>
      <c r="B13" s="306">
        <v>22</v>
      </c>
      <c r="C13" s="78"/>
      <c r="D13" s="79"/>
    </row>
    <row r="14" spans="1:4" x14ac:dyDescent="0.3">
      <c r="A14" s="302" t="s">
        <v>315</v>
      </c>
      <c r="B14" s="307">
        <v>23</v>
      </c>
      <c r="C14" s="78"/>
      <c r="D14" s="79"/>
    </row>
    <row r="15" spans="1:4" ht="15.75" customHeight="1" x14ac:dyDescent="0.3">
      <c r="A15" s="302" t="s">
        <v>316</v>
      </c>
      <c r="B15" s="307">
        <v>24</v>
      </c>
      <c r="C15" s="78">
        <v>6000</v>
      </c>
      <c r="D15" s="79">
        <v>4200</v>
      </c>
    </row>
    <row r="16" spans="1:4" s="140" customFormat="1" ht="15.75" customHeight="1" x14ac:dyDescent="0.3">
      <c r="A16" s="298" t="s">
        <v>317</v>
      </c>
      <c r="B16" s="299">
        <v>30</v>
      </c>
      <c r="C16" s="171">
        <f>SUM(C17:C19)</f>
        <v>1541844</v>
      </c>
      <c r="D16" s="81">
        <f>SUM(D17:D19)</f>
        <v>1514692</v>
      </c>
    </row>
    <row r="17" spans="1:4" x14ac:dyDescent="0.3">
      <c r="A17" s="300" t="s">
        <v>318</v>
      </c>
      <c r="B17" s="301">
        <v>31</v>
      </c>
      <c r="C17" s="78">
        <v>1207535</v>
      </c>
      <c r="D17" s="79">
        <v>1281759</v>
      </c>
    </row>
    <row r="18" spans="1:4" x14ac:dyDescent="0.3">
      <c r="A18" s="302" t="s">
        <v>319</v>
      </c>
      <c r="B18" s="307">
        <v>32</v>
      </c>
      <c r="C18" s="78">
        <v>265259</v>
      </c>
      <c r="D18" s="79">
        <v>205683</v>
      </c>
    </row>
    <row r="19" spans="1:4" ht="15.75" customHeight="1" x14ac:dyDescent="0.3">
      <c r="A19" s="302" t="s">
        <v>320</v>
      </c>
      <c r="B19" s="307">
        <v>33</v>
      </c>
      <c r="C19" s="78">
        <v>69050</v>
      </c>
      <c r="D19" s="79">
        <v>27250</v>
      </c>
    </row>
    <row r="20" spans="1:4" s="140" customFormat="1" ht="30.75" customHeight="1" x14ac:dyDescent="0.3">
      <c r="A20" s="298" t="s">
        <v>321</v>
      </c>
      <c r="B20" s="299">
        <v>40</v>
      </c>
      <c r="C20" s="171">
        <f>C21-C22</f>
        <v>134615</v>
      </c>
      <c r="D20" s="81">
        <f>D21-D22</f>
        <v>114396</v>
      </c>
    </row>
    <row r="21" spans="1:4" x14ac:dyDescent="0.3">
      <c r="A21" s="300" t="s">
        <v>322</v>
      </c>
      <c r="B21" s="301">
        <v>41</v>
      </c>
      <c r="C21" s="78">
        <v>420638</v>
      </c>
      <c r="D21" s="79">
        <v>472799</v>
      </c>
    </row>
    <row r="22" spans="1:4" ht="15.75" customHeight="1" x14ac:dyDescent="0.3">
      <c r="A22" s="302" t="s">
        <v>323</v>
      </c>
      <c r="B22" s="307">
        <v>42</v>
      </c>
      <c r="C22" s="78">
        <v>286023</v>
      </c>
      <c r="D22" s="79">
        <v>358403</v>
      </c>
    </row>
    <row r="23" spans="1:4" s="140" customFormat="1" ht="30.75" customHeight="1" x14ac:dyDescent="0.3">
      <c r="A23" s="298" t="s">
        <v>324</v>
      </c>
      <c r="B23" s="299">
        <v>50</v>
      </c>
      <c r="C23" s="171">
        <f>SUM(C24:C26)</f>
        <v>362373</v>
      </c>
      <c r="D23" s="81">
        <f>SUM(D24:D26)</f>
        <v>397760</v>
      </c>
    </row>
    <row r="24" spans="1:4" x14ac:dyDescent="0.3">
      <c r="A24" s="300" t="s">
        <v>325</v>
      </c>
      <c r="B24" s="301">
        <v>51</v>
      </c>
      <c r="C24" s="78">
        <v>93354</v>
      </c>
      <c r="D24" s="79">
        <v>91951</v>
      </c>
    </row>
    <row r="25" spans="1:4" x14ac:dyDescent="0.3">
      <c r="A25" s="305" t="s">
        <v>326</v>
      </c>
      <c r="B25" s="306">
        <v>52</v>
      </c>
      <c r="C25" s="78">
        <v>224918</v>
      </c>
      <c r="D25" s="79">
        <v>285200</v>
      </c>
    </row>
    <row r="26" spans="1:4" ht="15.75" customHeight="1" x14ac:dyDescent="0.3">
      <c r="A26" s="305" t="s">
        <v>327</v>
      </c>
      <c r="B26" s="306">
        <v>53</v>
      </c>
      <c r="C26" s="78">
        <v>44101</v>
      </c>
      <c r="D26" s="79">
        <v>20609</v>
      </c>
    </row>
    <row r="27" spans="1:4" s="140" customFormat="1" ht="15.75" customHeight="1" x14ac:dyDescent="0.3">
      <c r="A27" s="298" t="s">
        <v>328</v>
      </c>
      <c r="B27" s="299">
        <v>60</v>
      </c>
      <c r="C27" s="171">
        <f>SUM(C28:C35)</f>
        <v>3863293</v>
      </c>
      <c r="D27" s="81">
        <f>SUM(D28:D35)</f>
        <v>4381077</v>
      </c>
    </row>
    <row r="28" spans="1:4" x14ac:dyDescent="0.3">
      <c r="A28" s="300" t="s">
        <v>329</v>
      </c>
      <c r="B28" s="301">
        <v>61</v>
      </c>
      <c r="C28" s="78">
        <v>2899090</v>
      </c>
      <c r="D28" s="79">
        <v>3309209</v>
      </c>
    </row>
    <row r="29" spans="1:4" x14ac:dyDescent="0.3">
      <c r="A29" s="65" t="s">
        <v>330</v>
      </c>
      <c r="B29" s="306">
        <v>62</v>
      </c>
      <c r="C29" s="78">
        <v>355214</v>
      </c>
      <c r="D29" s="79">
        <v>393373</v>
      </c>
    </row>
    <row r="30" spans="1:4" x14ac:dyDescent="0.3">
      <c r="A30" s="305" t="s">
        <v>331</v>
      </c>
      <c r="B30" s="306">
        <v>63</v>
      </c>
      <c r="C30" s="78">
        <v>2536</v>
      </c>
      <c r="D30" s="79">
        <v>3563</v>
      </c>
    </row>
    <row r="31" spans="1:4" x14ac:dyDescent="0.3">
      <c r="A31" s="305" t="s">
        <v>332</v>
      </c>
      <c r="B31" s="306">
        <v>64</v>
      </c>
      <c r="C31" s="78">
        <v>133262</v>
      </c>
      <c r="D31" s="79">
        <v>94342</v>
      </c>
    </row>
    <row r="32" spans="1:4" x14ac:dyDescent="0.3">
      <c r="A32" s="305" t="s">
        <v>333</v>
      </c>
      <c r="B32" s="306">
        <v>65</v>
      </c>
      <c r="C32" s="78"/>
      <c r="D32" s="79">
        <v>63374</v>
      </c>
    </row>
    <row r="33" spans="1:4" x14ac:dyDescent="0.3">
      <c r="A33" s="305" t="s">
        <v>334</v>
      </c>
      <c r="B33" s="306">
        <v>66</v>
      </c>
      <c r="C33" s="78">
        <v>14000</v>
      </c>
      <c r="D33" s="79">
        <v>56365</v>
      </c>
    </row>
    <row r="34" spans="1:4" x14ac:dyDescent="0.3">
      <c r="A34" s="305" t="s">
        <v>335</v>
      </c>
      <c r="B34" s="306">
        <v>67</v>
      </c>
      <c r="C34" s="78">
        <v>277370</v>
      </c>
      <c r="D34" s="79">
        <v>282310</v>
      </c>
    </row>
    <row r="35" spans="1:4" ht="15.75" customHeight="1" x14ac:dyDescent="0.3">
      <c r="A35" s="302" t="s">
        <v>336</v>
      </c>
      <c r="B35" s="307">
        <v>68</v>
      </c>
      <c r="C35" s="78">
        <v>181821</v>
      </c>
      <c r="D35" s="79">
        <v>178541</v>
      </c>
    </row>
    <row r="36" spans="1:4" s="140" customFormat="1" ht="15.75" customHeight="1" x14ac:dyDescent="0.3">
      <c r="A36" s="298" t="s">
        <v>337</v>
      </c>
      <c r="B36" s="299">
        <v>70</v>
      </c>
      <c r="C36" s="171">
        <f>SUM(C37:C38)</f>
        <v>0</v>
      </c>
      <c r="D36" s="81">
        <f>SUM(D37:D38)</f>
        <v>0</v>
      </c>
    </row>
    <row r="37" spans="1:4" x14ac:dyDescent="0.3">
      <c r="A37" s="300" t="s">
        <v>338</v>
      </c>
      <c r="B37" s="301">
        <v>71</v>
      </c>
      <c r="C37" s="78"/>
      <c r="D37" s="79"/>
    </row>
    <row r="38" spans="1:4" ht="15.75" customHeight="1" x14ac:dyDescent="0.3">
      <c r="A38" s="302" t="s">
        <v>339</v>
      </c>
      <c r="B38" s="307">
        <v>72</v>
      </c>
      <c r="C38" s="78"/>
      <c r="D38" s="79"/>
    </row>
    <row r="39" spans="1:4" s="140" customFormat="1" ht="15.75" customHeight="1" x14ac:dyDescent="0.3">
      <c r="A39" s="298" t="s">
        <v>340</v>
      </c>
      <c r="B39" s="299">
        <v>80</v>
      </c>
      <c r="C39" s="171">
        <f>SUM(C40:C45)</f>
        <v>126600</v>
      </c>
      <c r="D39" s="81">
        <f>SUM(D40:D45)</f>
        <v>274300</v>
      </c>
    </row>
    <row r="40" spans="1:4" x14ac:dyDescent="0.3">
      <c r="A40" s="300" t="s">
        <v>341</v>
      </c>
      <c r="B40" s="301">
        <v>81</v>
      </c>
      <c r="C40" s="78"/>
      <c r="D40" s="79"/>
    </row>
    <row r="41" spans="1:4" x14ac:dyDescent="0.3">
      <c r="A41" s="305" t="s">
        <v>342</v>
      </c>
      <c r="B41" s="306">
        <v>82</v>
      </c>
      <c r="C41" s="78">
        <v>126600</v>
      </c>
      <c r="D41" s="79">
        <v>274300</v>
      </c>
    </row>
    <row r="42" spans="1:4" x14ac:dyDescent="0.3">
      <c r="A42" s="305" t="s">
        <v>343</v>
      </c>
      <c r="B42" s="306">
        <v>83</v>
      </c>
      <c r="C42" s="78"/>
      <c r="D42" s="79"/>
    </row>
    <row r="43" spans="1:4" x14ac:dyDescent="0.3">
      <c r="A43" s="305" t="s">
        <v>344</v>
      </c>
      <c r="B43" s="306">
        <v>84</v>
      </c>
      <c r="C43" s="78"/>
      <c r="D43" s="79"/>
    </row>
    <row r="44" spans="1:4" x14ac:dyDescent="0.3">
      <c r="A44" s="305" t="s">
        <v>345</v>
      </c>
      <c r="B44" s="306">
        <v>85</v>
      </c>
      <c r="C44" s="78"/>
      <c r="D44" s="79"/>
    </row>
    <row r="45" spans="1:4" ht="15.75" customHeight="1" x14ac:dyDescent="0.3">
      <c r="A45" s="302" t="s">
        <v>327</v>
      </c>
      <c r="B45" s="307">
        <v>86</v>
      </c>
      <c r="C45" s="78"/>
      <c r="D45" s="79"/>
    </row>
    <row r="46" spans="1:4" s="140" customFormat="1" ht="15.75" customHeight="1" x14ac:dyDescent="0.3">
      <c r="A46" s="298" t="s">
        <v>346</v>
      </c>
      <c r="B46" s="308">
        <v>90</v>
      </c>
      <c r="C46" s="171">
        <f>SUM(C47:C51)</f>
        <v>25395</v>
      </c>
      <c r="D46" s="81">
        <f>SUM(D47:D51)</f>
        <v>20106</v>
      </c>
    </row>
    <row r="47" spans="1:4" x14ac:dyDescent="0.3">
      <c r="A47" s="300" t="s">
        <v>347</v>
      </c>
      <c r="B47" s="301">
        <v>91</v>
      </c>
      <c r="C47" s="78">
        <v>15825</v>
      </c>
      <c r="D47" s="79">
        <v>15825</v>
      </c>
    </row>
    <row r="48" spans="1:4" x14ac:dyDescent="0.3">
      <c r="A48" s="305" t="s">
        <v>348</v>
      </c>
      <c r="B48" s="306">
        <v>92</v>
      </c>
      <c r="C48" s="78"/>
      <c r="D48" s="79"/>
    </row>
    <row r="49" spans="1:4" x14ac:dyDescent="0.3">
      <c r="A49" s="305" t="s">
        <v>349</v>
      </c>
      <c r="B49" s="306">
        <v>93</v>
      </c>
      <c r="C49" s="78">
        <v>9570</v>
      </c>
      <c r="D49" s="79">
        <v>4281</v>
      </c>
    </row>
    <row r="50" spans="1:4" x14ac:dyDescent="0.3">
      <c r="A50" s="305" t="s">
        <v>350</v>
      </c>
      <c r="B50" s="306">
        <v>94</v>
      </c>
      <c r="C50" s="78"/>
      <c r="D50" s="79"/>
    </row>
    <row r="51" spans="1:4" ht="15.75" customHeight="1" x14ac:dyDescent="0.3">
      <c r="A51" s="309" t="s">
        <v>336</v>
      </c>
      <c r="B51" s="303">
        <v>95</v>
      </c>
      <c r="C51" s="291"/>
      <c r="D51" s="212"/>
    </row>
  </sheetData>
  <sheetProtection sheet="1" selectLockedCells="1"/>
  <mergeCells count="6">
    <mergeCell ref="A2:D2"/>
    <mergeCell ref="A3:D3"/>
    <mergeCell ref="C5:D5"/>
    <mergeCell ref="B5:B6"/>
    <mergeCell ref="A5:A6"/>
    <mergeCell ref="A4:D4"/>
  </mergeCells>
  <printOptions horizontalCentered="1"/>
  <pageMargins left="0.39370078740157" right="0.39370078740157" top="0.39370078740157" bottom="0.39370078740157" header="0.31496062992126" footer="0.31496062992126"/>
  <pageSetup paperSize="9" scale="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14</vt:i4>
      </vt:variant>
      <vt:variant>
        <vt:lpstr>Zone denumite</vt:lpstr>
      </vt:variant>
      <vt:variant>
        <vt:i4>1118</vt:i4>
      </vt:variant>
    </vt:vector>
  </HeadingPairs>
  <TitlesOfParts>
    <vt:vector size="1132" baseType="lpstr">
      <vt:lpstr>0_FT</vt:lpstr>
      <vt:lpstr>1_BC</vt:lpstr>
      <vt:lpstr>2_PP</vt:lpstr>
      <vt:lpstr>3_CP</vt:lpstr>
      <vt:lpstr>4_FN</vt:lpstr>
      <vt:lpstr>5.1_DG</vt:lpstr>
      <vt:lpstr>5.2_PN</vt:lpstr>
      <vt:lpstr>5.3_BCD</vt:lpstr>
      <vt:lpstr>5.4_PPD</vt:lpstr>
      <vt:lpstr>5.5_ECE</vt:lpstr>
      <vt:lpstr>5.8_APS</vt:lpstr>
      <vt:lpstr>5.6_DU</vt:lpstr>
      <vt:lpstr>5.7_RL</vt:lpstr>
      <vt:lpstr>5.9_CAO</vt:lpstr>
      <vt:lpstr>ADT</vt:lpstr>
      <vt:lpstr>APS_010</vt:lpstr>
      <vt:lpstr>APS_020</vt:lpstr>
      <vt:lpstr>APS_030</vt:lpstr>
      <vt:lpstr>APS_040</vt:lpstr>
      <vt:lpstr>APS_050</vt:lpstr>
      <vt:lpstr>APS_060</vt:lpstr>
      <vt:lpstr>APS_070</vt:lpstr>
      <vt:lpstr>APS_080</vt:lpstr>
      <vt:lpstr>APS_090</vt:lpstr>
      <vt:lpstr>APS_100</vt:lpstr>
      <vt:lpstr>APS_1001</vt:lpstr>
      <vt:lpstr>APS_1002</vt:lpstr>
      <vt:lpstr>APS_1003</vt:lpstr>
      <vt:lpstr>APS_1004</vt:lpstr>
      <vt:lpstr>APS_1005</vt:lpstr>
      <vt:lpstr>APS_1006</vt:lpstr>
      <vt:lpstr>APS_101</vt:lpstr>
      <vt:lpstr>APS_110</vt:lpstr>
      <vt:lpstr>APS_1101</vt:lpstr>
      <vt:lpstr>APS_1102</vt:lpstr>
      <vt:lpstr>APS_1103</vt:lpstr>
      <vt:lpstr>APS_1104</vt:lpstr>
      <vt:lpstr>APS_1105</vt:lpstr>
      <vt:lpstr>APS_1106</vt:lpstr>
      <vt:lpstr>APS_1107</vt:lpstr>
      <vt:lpstr>APS_1108</vt:lpstr>
      <vt:lpstr>APS_1109</vt:lpstr>
      <vt:lpstr>APS_1110</vt:lpstr>
      <vt:lpstr>APS_1111</vt:lpstr>
      <vt:lpstr>APS_1112</vt:lpstr>
      <vt:lpstr>APS_1113</vt:lpstr>
      <vt:lpstr>APS_1114</vt:lpstr>
      <vt:lpstr>APS_1115</vt:lpstr>
      <vt:lpstr>APS_1116</vt:lpstr>
      <vt:lpstr>APS_1117</vt:lpstr>
      <vt:lpstr>APS_1118</vt:lpstr>
      <vt:lpstr>APS_120</vt:lpstr>
      <vt:lpstr>APS_1201</vt:lpstr>
      <vt:lpstr>APS_1202</vt:lpstr>
      <vt:lpstr>APS_1203</vt:lpstr>
      <vt:lpstr>APS_1204</vt:lpstr>
      <vt:lpstr>APS_1205</vt:lpstr>
      <vt:lpstr>APS_1206</vt:lpstr>
      <vt:lpstr>APS_1207</vt:lpstr>
      <vt:lpstr>APS_1208</vt:lpstr>
      <vt:lpstr>APS_1209</vt:lpstr>
      <vt:lpstr>APS_1210</vt:lpstr>
      <vt:lpstr>APS_1211</vt:lpstr>
      <vt:lpstr>APS_1212</vt:lpstr>
      <vt:lpstr>APS_1213</vt:lpstr>
      <vt:lpstr>APS_1214</vt:lpstr>
      <vt:lpstr>APS_1215</vt:lpstr>
      <vt:lpstr>APS_1216</vt:lpstr>
      <vt:lpstr>APS_1217</vt:lpstr>
      <vt:lpstr>APS_1218</vt:lpstr>
      <vt:lpstr>APS_1219</vt:lpstr>
      <vt:lpstr>APS_1220</vt:lpstr>
      <vt:lpstr>APS_1221</vt:lpstr>
      <vt:lpstr>APS_1222</vt:lpstr>
      <vt:lpstr>APS_1223</vt:lpstr>
      <vt:lpstr>APS_130</vt:lpstr>
      <vt:lpstr>APS_1301</vt:lpstr>
      <vt:lpstr>APS_1302</vt:lpstr>
      <vt:lpstr>APS_1303</vt:lpstr>
      <vt:lpstr>APS_1304</vt:lpstr>
      <vt:lpstr>APS_1305</vt:lpstr>
      <vt:lpstr>APS_1306</vt:lpstr>
      <vt:lpstr>APS_1307</vt:lpstr>
      <vt:lpstr>APS_1308</vt:lpstr>
      <vt:lpstr>APS_201</vt:lpstr>
      <vt:lpstr>APS_202</vt:lpstr>
      <vt:lpstr>APS_203</vt:lpstr>
      <vt:lpstr>APS_204</vt:lpstr>
      <vt:lpstr>APS_301</vt:lpstr>
      <vt:lpstr>APS_302</vt:lpstr>
      <vt:lpstr>APS_303</vt:lpstr>
      <vt:lpstr>APS_304</vt:lpstr>
      <vt:lpstr>APS_305</vt:lpstr>
      <vt:lpstr>APS_306</vt:lpstr>
      <vt:lpstr>APS_307</vt:lpstr>
      <vt:lpstr>APS_308</vt:lpstr>
      <vt:lpstr>APS_309</vt:lpstr>
      <vt:lpstr>APS_310</vt:lpstr>
      <vt:lpstr>APS_311</vt:lpstr>
      <vt:lpstr>APS_312</vt:lpstr>
      <vt:lpstr>APS_313</vt:lpstr>
      <vt:lpstr>APS_314</vt:lpstr>
      <vt:lpstr>APS_315</vt:lpstr>
      <vt:lpstr>APS_316</vt:lpstr>
      <vt:lpstr>APS_401</vt:lpstr>
      <vt:lpstr>APS_402</vt:lpstr>
      <vt:lpstr>APS_403</vt:lpstr>
      <vt:lpstr>APS_404</vt:lpstr>
      <vt:lpstr>APS_405</vt:lpstr>
      <vt:lpstr>APS_406</vt:lpstr>
      <vt:lpstr>APS_407</vt:lpstr>
      <vt:lpstr>APS_408</vt:lpstr>
      <vt:lpstr>APS_409</vt:lpstr>
      <vt:lpstr>APS_410</vt:lpstr>
      <vt:lpstr>APS_411</vt:lpstr>
      <vt:lpstr>APS_412</vt:lpstr>
      <vt:lpstr>APS_413</vt:lpstr>
      <vt:lpstr>APS_414</vt:lpstr>
      <vt:lpstr>APS_415</vt:lpstr>
      <vt:lpstr>APS_416</vt:lpstr>
      <vt:lpstr>APS_501</vt:lpstr>
      <vt:lpstr>APS_502</vt:lpstr>
      <vt:lpstr>APS_601</vt:lpstr>
      <vt:lpstr>APS_602</vt:lpstr>
      <vt:lpstr>APS_603</vt:lpstr>
      <vt:lpstr>APS_604</vt:lpstr>
      <vt:lpstr>APS_605</vt:lpstr>
      <vt:lpstr>APS_606</vt:lpstr>
      <vt:lpstr>APS_607</vt:lpstr>
      <vt:lpstr>APS_701</vt:lpstr>
      <vt:lpstr>APS_702</vt:lpstr>
      <vt:lpstr>APS_703</vt:lpstr>
      <vt:lpstr>APS_704</vt:lpstr>
      <vt:lpstr>APS_705</vt:lpstr>
      <vt:lpstr>APS_706</vt:lpstr>
      <vt:lpstr>APS_707</vt:lpstr>
      <vt:lpstr>APS_708</vt:lpstr>
      <vt:lpstr>APS_709</vt:lpstr>
      <vt:lpstr>APS_710</vt:lpstr>
      <vt:lpstr>APS_718</vt:lpstr>
      <vt:lpstr>APS_719</vt:lpstr>
      <vt:lpstr>APS_720</vt:lpstr>
      <vt:lpstr>APS_721</vt:lpstr>
      <vt:lpstr>APS_722</vt:lpstr>
      <vt:lpstr>APS_723</vt:lpstr>
      <vt:lpstr>APS_724</vt:lpstr>
      <vt:lpstr>APS_801</vt:lpstr>
      <vt:lpstr>APS_802</vt:lpstr>
      <vt:lpstr>APS_901</vt:lpstr>
      <vt:lpstr>APS_902</vt:lpstr>
      <vt:lpstr>APS_903</vt:lpstr>
      <vt:lpstr>APS_904</vt:lpstr>
      <vt:lpstr>APS_905</vt:lpstr>
      <vt:lpstr>APS_906</vt:lpstr>
      <vt:lpstr>APS_907</vt:lpstr>
      <vt:lpstr>APS_908</vt:lpstr>
      <vt:lpstr>APS_909</vt:lpstr>
      <vt:lpstr>APS_910</vt:lpstr>
      <vt:lpstr>APS_911</vt:lpstr>
      <vt:lpstr>APS_912</vt:lpstr>
      <vt:lpstr>APS_913</vt:lpstr>
      <vt:lpstr>APS_914</vt:lpstr>
      <vt:lpstr>APS_915</vt:lpstr>
      <vt:lpstr>APS_916</vt:lpstr>
      <vt:lpstr>APS_917</vt:lpstr>
      <vt:lpstr>APS_918</vt:lpstr>
      <vt:lpstr>APS_919</vt:lpstr>
      <vt:lpstr>APS_920</vt:lpstr>
      <vt:lpstr>APS_CHK</vt:lpstr>
      <vt:lpstr>APS_TAC</vt:lpstr>
      <vt:lpstr>APS_TPS</vt:lpstr>
      <vt:lpstr>AT_1</vt:lpstr>
      <vt:lpstr>AT_10</vt:lpstr>
      <vt:lpstr>AT_11</vt:lpstr>
      <vt:lpstr>AT_12</vt:lpstr>
      <vt:lpstr>AT_13</vt:lpstr>
      <vt:lpstr>AT_15</vt:lpstr>
      <vt:lpstr>AT_16</vt:lpstr>
      <vt:lpstr>AT_17</vt:lpstr>
      <vt:lpstr>AT_18</vt:lpstr>
      <vt:lpstr>AT_19</vt:lpstr>
      <vt:lpstr>AT_2</vt:lpstr>
      <vt:lpstr>AT_3</vt:lpstr>
      <vt:lpstr>AT_4</vt:lpstr>
      <vt:lpstr>AT_5</vt:lpstr>
      <vt:lpstr>AT_6</vt:lpstr>
      <vt:lpstr>AT_7</vt:lpstr>
      <vt:lpstr>AT_8</vt:lpstr>
      <vt:lpstr>AT_9</vt:lpstr>
      <vt:lpstr>BC_010_3</vt:lpstr>
      <vt:lpstr>BC_010_4</vt:lpstr>
      <vt:lpstr>BC_020_3</vt:lpstr>
      <vt:lpstr>BC_020_4</vt:lpstr>
      <vt:lpstr>BC_030_3</vt:lpstr>
      <vt:lpstr>BC_030_4</vt:lpstr>
      <vt:lpstr>BC_040_3</vt:lpstr>
      <vt:lpstr>BC_040_4</vt:lpstr>
      <vt:lpstr>BC_050_3</vt:lpstr>
      <vt:lpstr>BC_050_4</vt:lpstr>
      <vt:lpstr>BC_060_3</vt:lpstr>
      <vt:lpstr>BC_060_4</vt:lpstr>
      <vt:lpstr>BC_070_3</vt:lpstr>
      <vt:lpstr>BC_070_4</vt:lpstr>
      <vt:lpstr>BC_080_3</vt:lpstr>
      <vt:lpstr>BC_080_4</vt:lpstr>
      <vt:lpstr>BC_090_3</vt:lpstr>
      <vt:lpstr>BC_090_4</vt:lpstr>
      <vt:lpstr>BC_100_3</vt:lpstr>
      <vt:lpstr>BC_100_4</vt:lpstr>
      <vt:lpstr>BC_110_3</vt:lpstr>
      <vt:lpstr>BC_110_4</vt:lpstr>
      <vt:lpstr>BC_120_3</vt:lpstr>
      <vt:lpstr>BC_120_4</vt:lpstr>
      <vt:lpstr>BC_130_3</vt:lpstr>
      <vt:lpstr>BC_130_4</vt:lpstr>
      <vt:lpstr>BC_140_3</vt:lpstr>
      <vt:lpstr>BC_140_4</vt:lpstr>
      <vt:lpstr>BC_150_3</vt:lpstr>
      <vt:lpstr>BC_150_4</vt:lpstr>
      <vt:lpstr>BC_160_3</vt:lpstr>
      <vt:lpstr>BC_160_4</vt:lpstr>
      <vt:lpstr>BC_170_4</vt:lpstr>
      <vt:lpstr>BC_180_3</vt:lpstr>
      <vt:lpstr>BC_180_4</vt:lpstr>
      <vt:lpstr>BC_190_4</vt:lpstr>
      <vt:lpstr>BC_200_4</vt:lpstr>
      <vt:lpstr>BC_210_3</vt:lpstr>
      <vt:lpstr>BC_210_4</vt:lpstr>
      <vt:lpstr>BC_220_3</vt:lpstr>
      <vt:lpstr>BC_220_4</vt:lpstr>
      <vt:lpstr>BC_230_3</vt:lpstr>
      <vt:lpstr>BC_230_4</vt:lpstr>
      <vt:lpstr>BCD_010_3</vt:lpstr>
      <vt:lpstr>BCD_020_3</vt:lpstr>
      <vt:lpstr>BCD_030_3</vt:lpstr>
      <vt:lpstr>BCD_040_3</vt:lpstr>
      <vt:lpstr>BCD_050_3</vt:lpstr>
      <vt:lpstr>BCD_060_3</vt:lpstr>
      <vt:lpstr>BCD_070_3</vt:lpstr>
      <vt:lpstr>BCD_080_3</vt:lpstr>
      <vt:lpstr>BCD_090_3</vt:lpstr>
      <vt:lpstr>BCD_100_3</vt:lpstr>
      <vt:lpstr>BCD_110_3</vt:lpstr>
      <vt:lpstr>BCD_120_3</vt:lpstr>
      <vt:lpstr>BCD_120_4</vt:lpstr>
      <vt:lpstr>BCD_130_3</vt:lpstr>
      <vt:lpstr>BCD_130_4</vt:lpstr>
      <vt:lpstr>BCD_131_3</vt:lpstr>
      <vt:lpstr>BCD_131_4</vt:lpstr>
      <vt:lpstr>BCD_132_3</vt:lpstr>
      <vt:lpstr>BCD_132_4</vt:lpstr>
      <vt:lpstr>BCD_133_3</vt:lpstr>
      <vt:lpstr>BCD_133_4</vt:lpstr>
      <vt:lpstr>BCD_134_3</vt:lpstr>
      <vt:lpstr>BCD_134_4</vt:lpstr>
      <vt:lpstr>BCD_140_3</vt:lpstr>
      <vt:lpstr>BCD_140_4</vt:lpstr>
      <vt:lpstr>BCD_150_3</vt:lpstr>
      <vt:lpstr>BCD_150_4</vt:lpstr>
      <vt:lpstr>BCD_151_3</vt:lpstr>
      <vt:lpstr>BCD_151_4</vt:lpstr>
      <vt:lpstr>BCD_152_3</vt:lpstr>
      <vt:lpstr>BCD_152_4</vt:lpstr>
      <vt:lpstr>BCD_153_3</vt:lpstr>
      <vt:lpstr>BCD_153_4</vt:lpstr>
      <vt:lpstr>BCD_154_3</vt:lpstr>
      <vt:lpstr>BCD_154_4</vt:lpstr>
      <vt:lpstr>BCD_155_3</vt:lpstr>
      <vt:lpstr>BCD_155_4</vt:lpstr>
      <vt:lpstr>BCD_160_3</vt:lpstr>
      <vt:lpstr>BCD_160_4</vt:lpstr>
      <vt:lpstr>BCD_170_3</vt:lpstr>
      <vt:lpstr>BCD_170_4</vt:lpstr>
      <vt:lpstr>BCD_180_3</vt:lpstr>
      <vt:lpstr>BCD_180_4</vt:lpstr>
      <vt:lpstr>BCD_190_3</vt:lpstr>
      <vt:lpstr>BCD_190_4</vt:lpstr>
      <vt:lpstr>BCD_200_3</vt:lpstr>
      <vt:lpstr>BCD_200_4</vt:lpstr>
      <vt:lpstr>BCD_210_3</vt:lpstr>
      <vt:lpstr>BCD_210_4</vt:lpstr>
      <vt:lpstr>BCD_220_3</vt:lpstr>
      <vt:lpstr>BCD_220_4</vt:lpstr>
      <vt:lpstr>BCD_230_3</vt:lpstr>
      <vt:lpstr>BCD_230_4</vt:lpstr>
      <vt:lpstr>BCD_240_3</vt:lpstr>
      <vt:lpstr>BCD_240_4</vt:lpstr>
      <vt:lpstr>BCD_250_3</vt:lpstr>
      <vt:lpstr>BCD_250_4</vt:lpstr>
      <vt:lpstr>BCD_260_3</vt:lpstr>
      <vt:lpstr>BCD_260_4</vt:lpstr>
      <vt:lpstr>BCD_300_3</vt:lpstr>
      <vt:lpstr>BCD_300_4</vt:lpstr>
      <vt:lpstr>BCD_310_3</vt:lpstr>
      <vt:lpstr>BCD_310_4</vt:lpstr>
      <vt:lpstr>BCD_320_3</vt:lpstr>
      <vt:lpstr>BCD_320_4</vt:lpstr>
      <vt:lpstr>BCD_330_3</vt:lpstr>
      <vt:lpstr>BCD_330_4</vt:lpstr>
      <vt:lpstr>BCD_340_3</vt:lpstr>
      <vt:lpstr>BCD_340_4</vt:lpstr>
      <vt:lpstr>BCD_350_3</vt:lpstr>
      <vt:lpstr>BCD_350_4</vt:lpstr>
      <vt:lpstr>BCD_360_3</vt:lpstr>
      <vt:lpstr>BCD_360_4</vt:lpstr>
      <vt:lpstr>BCD_370_3</vt:lpstr>
      <vt:lpstr>BCD_370_4</vt:lpstr>
      <vt:lpstr>BCD_380_3</vt:lpstr>
      <vt:lpstr>BCD_380_4</vt:lpstr>
      <vt:lpstr>BCD_390_3</vt:lpstr>
      <vt:lpstr>BCD_390_4</vt:lpstr>
      <vt:lpstr>BCD_400_3</vt:lpstr>
      <vt:lpstr>BCD_400_4</vt:lpstr>
      <vt:lpstr>CAO_AA</vt:lpstr>
      <vt:lpstr>CAO_AAA</vt:lpstr>
      <vt:lpstr>CAO_AAB</vt:lpstr>
      <vt:lpstr>CAO_AAC</vt:lpstr>
      <vt:lpstr>CAO_AAD</vt:lpstr>
      <vt:lpstr>CAO_AAE</vt:lpstr>
      <vt:lpstr>CAO_AAF</vt:lpstr>
      <vt:lpstr>CAO_AAG</vt:lpstr>
      <vt:lpstr>CAO_AAH</vt:lpstr>
      <vt:lpstr>CAO_AAI</vt:lpstr>
      <vt:lpstr>CAO_AAJ</vt:lpstr>
      <vt:lpstr>CAO_AAK</vt:lpstr>
      <vt:lpstr>CAO_AB</vt:lpstr>
      <vt:lpstr>CAO_ABA</vt:lpstr>
      <vt:lpstr>CAO_ABB</vt:lpstr>
      <vt:lpstr>CAO_ABC</vt:lpstr>
      <vt:lpstr>CAO_ABD</vt:lpstr>
      <vt:lpstr>CAO_ABE</vt:lpstr>
      <vt:lpstr>CAO_ABF</vt:lpstr>
      <vt:lpstr>CAO_ABG</vt:lpstr>
      <vt:lpstr>CAO_ABH</vt:lpstr>
      <vt:lpstr>CAO_ABI</vt:lpstr>
      <vt:lpstr>CAO_ABJ</vt:lpstr>
      <vt:lpstr>CAO_ABK</vt:lpstr>
      <vt:lpstr>CAO_AC</vt:lpstr>
      <vt:lpstr>CAO_ACA</vt:lpstr>
      <vt:lpstr>CAO_ACB</vt:lpstr>
      <vt:lpstr>CAO_ACC</vt:lpstr>
      <vt:lpstr>CAO_ACD</vt:lpstr>
      <vt:lpstr>CAO_ACE</vt:lpstr>
      <vt:lpstr>CAO_ACF</vt:lpstr>
      <vt:lpstr>CAO_ACG</vt:lpstr>
      <vt:lpstr>CAO_ACH</vt:lpstr>
      <vt:lpstr>CAO_ACI</vt:lpstr>
      <vt:lpstr>CAO_ACJ</vt:lpstr>
      <vt:lpstr>CAO_ACK</vt:lpstr>
      <vt:lpstr>CAO_AD</vt:lpstr>
      <vt:lpstr>CAO_ADA</vt:lpstr>
      <vt:lpstr>CAO_ADB</vt:lpstr>
      <vt:lpstr>CAO_ADC</vt:lpstr>
      <vt:lpstr>CAO_ADZ</vt:lpstr>
      <vt:lpstr>CAO_AEA</vt:lpstr>
      <vt:lpstr>CAO_BA</vt:lpstr>
      <vt:lpstr>CAO_BAA</vt:lpstr>
      <vt:lpstr>CAO_BAB</vt:lpstr>
      <vt:lpstr>CAO_BAC</vt:lpstr>
      <vt:lpstr>CAO_BAD</vt:lpstr>
      <vt:lpstr>CAO_BAE</vt:lpstr>
      <vt:lpstr>CAO_BAF</vt:lpstr>
      <vt:lpstr>CAO_BAG</vt:lpstr>
      <vt:lpstr>CAO_BAH</vt:lpstr>
      <vt:lpstr>CAO_BAI</vt:lpstr>
      <vt:lpstr>CAO_BAJ</vt:lpstr>
      <vt:lpstr>CAO_BAK</vt:lpstr>
      <vt:lpstr>CAO_BB</vt:lpstr>
      <vt:lpstr>CAO_BBA</vt:lpstr>
      <vt:lpstr>CAO_BBB</vt:lpstr>
      <vt:lpstr>CAO_BBC</vt:lpstr>
      <vt:lpstr>CAO_BBD</vt:lpstr>
      <vt:lpstr>CAO_BBE</vt:lpstr>
      <vt:lpstr>CAO_BBF</vt:lpstr>
      <vt:lpstr>CAO_BBG</vt:lpstr>
      <vt:lpstr>CAO_BBH</vt:lpstr>
      <vt:lpstr>CAO_BBI</vt:lpstr>
      <vt:lpstr>CAO_BBJ</vt:lpstr>
      <vt:lpstr>CAO_BBK</vt:lpstr>
      <vt:lpstr>CAO_BC</vt:lpstr>
      <vt:lpstr>CAO_BCA</vt:lpstr>
      <vt:lpstr>CAO_BCB</vt:lpstr>
      <vt:lpstr>CAO_BCC</vt:lpstr>
      <vt:lpstr>CAO_BCD</vt:lpstr>
      <vt:lpstr>CAO_BCE</vt:lpstr>
      <vt:lpstr>CAO_BCF</vt:lpstr>
      <vt:lpstr>CAO_BCG</vt:lpstr>
      <vt:lpstr>CAO_BCH</vt:lpstr>
      <vt:lpstr>CAO_BCI</vt:lpstr>
      <vt:lpstr>CAO_BCJ</vt:lpstr>
      <vt:lpstr>CAO_BCK</vt:lpstr>
      <vt:lpstr>CAO_BD</vt:lpstr>
      <vt:lpstr>CAO_BDA</vt:lpstr>
      <vt:lpstr>CAO_BDB</vt:lpstr>
      <vt:lpstr>CAO_BDC</vt:lpstr>
      <vt:lpstr>CAO_BDZ</vt:lpstr>
      <vt:lpstr>CAO_BEA</vt:lpstr>
      <vt:lpstr>CAO_CA</vt:lpstr>
      <vt:lpstr>CAO_CAA</vt:lpstr>
      <vt:lpstr>CAO_CAB</vt:lpstr>
      <vt:lpstr>CAO_CAC</vt:lpstr>
      <vt:lpstr>CAO_CAD</vt:lpstr>
      <vt:lpstr>CAO_CAE</vt:lpstr>
      <vt:lpstr>CAO_CAF</vt:lpstr>
      <vt:lpstr>CAO_CAG</vt:lpstr>
      <vt:lpstr>CAO_CAH</vt:lpstr>
      <vt:lpstr>CAO_CAI</vt:lpstr>
      <vt:lpstr>CAO_CAJ</vt:lpstr>
      <vt:lpstr>CAO_CAK</vt:lpstr>
      <vt:lpstr>CAO_CB</vt:lpstr>
      <vt:lpstr>CAO_CBA</vt:lpstr>
      <vt:lpstr>CAO_CBB</vt:lpstr>
      <vt:lpstr>CAO_CBC</vt:lpstr>
      <vt:lpstr>CAO_CBD</vt:lpstr>
      <vt:lpstr>CAO_CBE</vt:lpstr>
      <vt:lpstr>CAO_CBF</vt:lpstr>
      <vt:lpstr>CAO_CBG</vt:lpstr>
      <vt:lpstr>CAO_CBH</vt:lpstr>
      <vt:lpstr>CAO_CBI</vt:lpstr>
      <vt:lpstr>CAO_CBJ</vt:lpstr>
      <vt:lpstr>CAO_CBK</vt:lpstr>
      <vt:lpstr>CAO_CC</vt:lpstr>
      <vt:lpstr>CAO_CCA</vt:lpstr>
      <vt:lpstr>CAO_CCB</vt:lpstr>
      <vt:lpstr>CAO_CCC</vt:lpstr>
      <vt:lpstr>CAO_CCD</vt:lpstr>
      <vt:lpstr>CAO_CCE</vt:lpstr>
      <vt:lpstr>CAO_CCF</vt:lpstr>
      <vt:lpstr>CAO_CCG</vt:lpstr>
      <vt:lpstr>CAO_CCH</vt:lpstr>
      <vt:lpstr>CAO_CCI</vt:lpstr>
      <vt:lpstr>CAO_CCJ</vt:lpstr>
      <vt:lpstr>CAO_CCK</vt:lpstr>
      <vt:lpstr>CAO_CD</vt:lpstr>
      <vt:lpstr>CAO_CDA</vt:lpstr>
      <vt:lpstr>CAO_CDB</vt:lpstr>
      <vt:lpstr>CAO_CDC</vt:lpstr>
      <vt:lpstr>CAO_CDZ</vt:lpstr>
      <vt:lpstr>CAO_CEA</vt:lpstr>
      <vt:lpstr>CAO_DA</vt:lpstr>
      <vt:lpstr>CAO_DAA</vt:lpstr>
      <vt:lpstr>CAO_DAB</vt:lpstr>
      <vt:lpstr>CAO_DAC</vt:lpstr>
      <vt:lpstr>CAO_DAD</vt:lpstr>
      <vt:lpstr>CAO_DAE</vt:lpstr>
      <vt:lpstr>CAO_DAF</vt:lpstr>
      <vt:lpstr>CAO_DAG</vt:lpstr>
      <vt:lpstr>CAO_DAH</vt:lpstr>
      <vt:lpstr>CAO_DAI</vt:lpstr>
      <vt:lpstr>CAO_DAJ</vt:lpstr>
      <vt:lpstr>CAO_DAK</vt:lpstr>
      <vt:lpstr>CAO_DB</vt:lpstr>
      <vt:lpstr>CAO_DBA</vt:lpstr>
      <vt:lpstr>CAO_DBB</vt:lpstr>
      <vt:lpstr>CAO_DBC</vt:lpstr>
      <vt:lpstr>CAO_DBD</vt:lpstr>
      <vt:lpstr>CAO_DBE</vt:lpstr>
      <vt:lpstr>CAO_DBF</vt:lpstr>
      <vt:lpstr>CAO_DBG</vt:lpstr>
      <vt:lpstr>CAO_DBH</vt:lpstr>
      <vt:lpstr>CAO_DBI</vt:lpstr>
      <vt:lpstr>CAO_DBJ</vt:lpstr>
      <vt:lpstr>CAO_DBK</vt:lpstr>
      <vt:lpstr>CAO_DC</vt:lpstr>
      <vt:lpstr>CAO_DCA</vt:lpstr>
      <vt:lpstr>CAO_DCB</vt:lpstr>
      <vt:lpstr>CAO_DCC</vt:lpstr>
      <vt:lpstr>CAO_DCD</vt:lpstr>
      <vt:lpstr>CAO_DCE</vt:lpstr>
      <vt:lpstr>CAO_DCF</vt:lpstr>
      <vt:lpstr>CAO_DCG</vt:lpstr>
      <vt:lpstr>CAO_DCH</vt:lpstr>
      <vt:lpstr>CAO_DCI</vt:lpstr>
      <vt:lpstr>CAO_DCJ</vt:lpstr>
      <vt:lpstr>CAO_DCK</vt:lpstr>
      <vt:lpstr>CAO_DD</vt:lpstr>
      <vt:lpstr>CAO_DDA</vt:lpstr>
      <vt:lpstr>CAO_DDB</vt:lpstr>
      <vt:lpstr>CAO_DDC</vt:lpstr>
      <vt:lpstr>CAO_DDZ</vt:lpstr>
      <vt:lpstr>CAO_DEA</vt:lpstr>
      <vt:lpstr>CP_010_4</vt:lpstr>
      <vt:lpstr>CP_010_5</vt:lpstr>
      <vt:lpstr>CP_010_6</vt:lpstr>
      <vt:lpstr>CP_010_7</vt:lpstr>
      <vt:lpstr>CP_020_4</vt:lpstr>
      <vt:lpstr>CP_020_5</vt:lpstr>
      <vt:lpstr>CP_020_6</vt:lpstr>
      <vt:lpstr>CP_020_7</vt:lpstr>
      <vt:lpstr>CP_030_4</vt:lpstr>
      <vt:lpstr>CP_030_5</vt:lpstr>
      <vt:lpstr>CP_030_6</vt:lpstr>
      <vt:lpstr>CP_030_7</vt:lpstr>
      <vt:lpstr>CP_040_4</vt:lpstr>
      <vt:lpstr>CP_040_5</vt:lpstr>
      <vt:lpstr>CP_040_6</vt:lpstr>
      <vt:lpstr>CP_040_7</vt:lpstr>
      <vt:lpstr>CP_050_5</vt:lpstr>
      <vt:lpstr>CP_050_6</vt:lpstr>
      <vt:lpstr>CP_050_7</vt:lpstr>
      <vt:lpstr>CP_060_4</vt:lpstr>
      <vt:lpstr>CP_060_5</vt:lpstr>
      <vt:lpstr>CP_060_6</vt:lpstr>
      <vt:lpstr>CP_060_7</vt:lpstr>
      <vt:lpstr>CP_070_5</vt:lpstr>
      <vt:lpstr>CP_070_6</vt:lpstr>
      <vt:lpstr>CP_070_7</vt:lpstr>
      <vt:lpstr>CP_080_5</vt:lpstr>
      <vt:lpstr>CP_080_6</vt:lpstr>
      <vt:lpstr>CP_080_7</vt:lpstr>
      <vt:lpstr>CP_090_4</vt:lpstr>
      <vt:lpstr>CP_090_5</vt:lpstr>
      <vt:lpstr>CP_090_6</vt:lpstr>
      <vt:lpstr>CP_090_7</vt:lpstr>
      <vt:lpstr>CP_100_4</vt:lpstr>
      <vt:lpstr>CP_100_5</vt:lpstr>
      <vt:lpstr>CP_100_6</vt:lpstr>
      <vt:lpstr>CP_100_7</vt:lpstr>
      <vt:lpstr>CP_110_4</vt:lpstr>
      <vt:lpstr>CP_110_5</vt:lpstr>
      <vt:lpstr>CP_110_6</vt:lpstr>
      <vt:lpstr>CP_110_7</vt:lpstr>
      <vt:lpstr>DG_10</vt:lpstr>
      <vt:lpstr>DG_100</vt:lpstr>
      <vt:lpstr>DG_110</vt:lpstr>
      <vt:lpstr>DG_120</vt:lpstr>
      <vt:lpstr>DG_130</vt:lpstr>
      <vt:lpstr>DG_140</vt:lpstr>
      <vt:lpstr>DG_15</vt:lpstr>
      <vt:lpstr>DG_150</vt:lpstr>
      <vt:lpstr>DG_160</vt:lpstr>
      <vt:lpstr>DG_170</vt:lpstr>
      <vt:lpstr>DG_180</vt:lpstr>
      <vt:lpstr>DG_190</vt:lpstr>
      <vt:lpstr>DG_20</vt:lpstr>
      <vt:lpstr>DG_200</vt:lpstr>
      <vt:lpstr>DG_210</vt:lpstr>
      <vt:lpstr>DG_220</vt:lpstr>
      <vt:lpstr>DG_230</vt:lpstr>
      <vt:lpstr>DG_240</vt:lpstr>
      <vt:lpstr>DG_260</vt:lpstr>
      <vt:lpstr>DG_270</vt:lpstr>
      <vt:lpstr>DG_290</vt:lpstr>
      <vt:lpstr>DG_30</vt:lpstr>
      <vt:lpstr>DG_300</vt:lpstr>
      <vt:lpstr>DG_310</vt:lpstr>
      <vt:lpstr>DG_320</vt:lpstr>
      <vt:lpstr>DG_330</vt:lpstr>
      <vt:lpstr>DG_340</vt:lpstr>
      <vt:lpstr>DG_350</vt:lpstr>
      <vt:lpstr>DG_360</vt:lpstr>
      <vt:lpstr>DG_370</vt:lpstr>
      <vt:lpstr>DG_40</vt:lpstr>
      <vt:lpstr>DG_50</vt:lpstr>
      <vt:lpstr>DG_60</vt:lpstr>
      <vt:lpstr>DG_70</vt:lpstr>
      <vt:lpstr>DG_80</vt:lpstr>
      <vt:lpstr>DG_90</vt:lpstr>
      <vt:lpstr>DU_010_10</vt:lpstr>
      <vt:lpstr>DU_010_11</vt:lpstr>
      <vt:lpstr>DU_010_3</vt:lpstr>
      <vt:lpstr>DU_010_4</vt:lpstr>
      <vt:lpstr>DU_010_5</vt:lpstr>
      <vt:lpstr>DU_010_6</vt:lpstr>
      <vt:lpstr>DU_010_7</vt:lpstr>
      <vt:lpstr>DU_010_8</vt:lpstr>
      <vt:lpstr>DU_010_9</vt:lpstr>
      <vt:lpstr>DU_011_10</vt:lpstr>
      <vt:lpstr>DU_011_11</vt:lpstr>
      <vt:lpstr>DU_011_3</vt:lpstr>
      <vt:lpstr>DU_011_4</vt:lpstr>
      <vt:lpstr>DU_011_5</vt:lpstr>
      <vt:lpstr>DU_011_6</vt:lpstr>
      <vt:lpstr>DU_011_7</vt:lpstr>
      <vt:lpstr>DU_011_8</vt:lpstr>
      <vt:lpstr>DU_011_9</vt:lpstr>
      <vt:lpstr>DU_012_10</vt:lpstr>
      <vt:lpstr>DU_012_11</vt:lpstr>
      <vt:lpstr>DU_012_3</vt:lpstr>
      <vt:lpstr>DU_012_4</vt:lpstr>
      <vt:lpstr>DU_012_5</vt:lpstr>
      <vt:lpstr>DU_012_6</vt:lpstr>
      <vt:lpstr>DU_012_7</vt:lpstr>
      <vt:lpstr>DU_012_8</vt:lpstr>
      <vt:lpstr>DU_012_9</vt:lpstr>
      <vt:lpstr>DU_013_10</vt:lpstr>
      <vt:lpstr>DU_013_11</vt:lpstr>
      <vt:lpstr>DU_013_3</vt:lpstr>
      <vt:lpstr>DU_013_4</vt:lpstr>
      <vt:lpstr>DU_013_5</vt:lpstr>
      <vt:lpstr>DU_013_6</vt:lpstr>
      <vt:lpstr>DU_013_7</vt:lpstr>
      <vt:lpstr>DU_013_8</vt:lpstr>
      <vt:lpstr>DU_013_9</vt:lpstr>
      <vt:lpstr>DU_014_10</vt:lpstr>
      <vt:lpstr>DU_014_11</vt:lpstr>
      <vt:lpstr>DU_014_3</vt:lpstr>
      <vt:lpstr>DU_014_4</vt:lpstr>
      <vt:lpstr>DU_014_5</vt:lpstr>
      <vt:lpstr>DU_014_6</vt:lpstr>
      <vt:lpstr>DU_014_7</vt:lpstr>
      <vt:lpstr>DU_014_8</vt:lpstr>
      <vt:lpstr>DU_014_9</vt:lpstr>
      <vt:lpstr>DU_015_10</vt:lpstr>
      <vt:lpstr>DU_015_11</vt:lpstr>
      <vt:lpstr>DU_015_3</vt:lpstr>
      <vt:lpstr>DU_015_4</vt:lpstr>
      <vt:lpstr>DU_015_5</vt:lpstr>
      <vt:lpstr>DU_015_6</vt:lpstr>
      <vt:lpstr>DU_015_7</vt:lpstr>
      <vt:lpstr>DU_015_8</vt:lpstr>
      <vt:lpstr>DU_015_9</vt:lpstr>
      <vt:lpstr>DU_016_10</vt:lpstr>
      <vt:lpstr>DU_016_11</vt:lpstr>
      <vt:lpstr>DU_016_3</vt:lpstr>
      <vt:lpstr>DU_016_4</vt:lpstr>
      <vt:lpstr>DU_016_5</vt:lpstr>
      <vt:lpstr>DU_016_6</vt:lpstr>
      <vt:lpstr>DU_016_7</vt:lpstr>
      <vt:lpstr>DU_016_8</vt:lpstr>
      <vt:lpstr>DU_016_9</vt:lpstr>
      <vt:lpstr>DU_017_10</vt:lpstr>
      <vt:lpstr>DU_017_11</vt:lpstr>
      <vt:lpstr>DU_017_3</vt:lpstr>
      <vt:lpstr>DU_017_4</vt:lpstr>
      <vt:lpstr>DU_017_5</vt:lpstr>
      <vt:lpstr>DU_017_6</vt:lpstr>
      <vt:lpstr>DU_017_7</vt:lpstr>
      <vt:lpstr>DU_017_8</vt:lpstr>
      <vt:lpstr>DU_017_9</vt:lpstr>
      <vt:lpstr>DU_020_10</vt:lpstr>
      <vt:lpstr>DU_020_11</vt:lpstr>
      <vt:lpstr>DU_020_3</vt:lpstr>
      <vt:lpstr>DU_020_4</vt:lpstr>
      <vt:lpstr>DU_020_5</vt:lpstr>
      <vt:lpstr>DU_020_6</vt:lpstr>
      <vt:lpstr>DU_020_7</vt:lpstr>
      <vt:lpstr>DU_020_8</vt:lpstr>
      <vt:lpstr>DU_020_9</vt:lpstr>
      <vt:lpstr>DU_021_10</vt:lpstr>
      <vt:lpstr>DU_021_11</vt:lpstr>
      <vt:lpstr>DU_021_3</vt:lpstr>
      <vt:lpstr>DU_021_4</vt:lpstr>
      <vt:lpstr>DU_021_5</vt:lpstr>
      <vt:lpstr>DU_021_6</vt:lpstr>
      <vt:lpstr>DU_021_7</vt:lpstr>
      <vt:lpstr>DU_021_8</vt:lpstr>
      <vt:lpstr>DU_021_9</vt:lpstr>
      <vt:lpstr>DU_022_10</vt:lpstr>
      <vt:lpstr>DU_022_11</vt:lpstr>
      <vt:lpstr>DU_022_3</vt:lpstr>
      <vt:lpstr>DU_022_4</vt:lpstr>
      <vt:lpstr>DU_022_5</vt:lpstr>
      <vt:lpstr>DU_022_6</vt:lpstr>
      <vt:lpstr>DU_022_7</vt:lpstr>
      <vt:lpstr>DU_022_8</vt:lpstr>
      <vt:lpstr>DU_022_9</vt:lpstr>
      <vt:lpstr>DU_023_10</vt:lpstr>
      <vt:lpstr>DU_023_11</vt:lpstr>
      <vt:lpstr>DU_023_3</vt:lpstr>
      <vt:lpstr>DU_023_4</vt:lpstr>
      <vt:lpstr>DU_023_5</vt:lpstr>
      <vt:lpstr>DU_023_6</vt:lpstr>
      <vt:lpstr>DU_023_7</vt:lpstr>
      <vt:lpstr>DU_023_8</vt:lpstr>
      <vt:lpstr>DU_023_9</vt:lpstr>
      <vt:lpstr>DU_024_10</vt:lpstr>
      <vt:lpstr>DU_024_11</vt:lpstr>
      <vt:lpstr>DU_024_3</vt:lpstr>
      <vt:lpstr>DU_024_4</vt:lpstr>
      <vt:lpstr>DU_024_5</vt:lpstr>
      <vt:lpstr>DU_024_6</vt:lpstr>
      <vt:lpstr>DU_024_7</vt:lpstr>
      <vt:lpstr>DU_024_8</vt:lpstr>
      <vt:lpstr>DU_024_9</vt:lpstr>
      <vt:lpstr>DU_025_10</vt:lpstr>
      <vt:lpstr>DU_025_11</vt:lpstr>
      <vt:lpstr>DU_025_3</vt:lpstr>
      <vt:lpstr>DU_025_4</vt:lpstr>
      <vt:lpstr>DU_025_5</vt:lpstr>
      <vt:lpstr>DU_025_6</vt:lpstr>
      <vt:lpstr>DU_025_7</vt:lpstr>
      <vt:lpstr>DU_025_8</vt:lpstr>
      <vt:lpstr>DU_025_9</vt:lpstr>
      <vt:lpstr>DU_026_10</vt:lpstr>
      <vt:lpstr>DU_026_11</vt:lpstr>
      <vt:lpstr>DU_026_3</vt:lpstr>
      <vt:lpstr>DU_026_4</vt:lpstr>
      <vt:lpstr>DU_026_5</vt:lpstr>
      <vt:lpstr>DU_026_6</vt:lpstr>
      <vt:lpstr>DU_026_7</vt:lpstr>
      <vt:lpstr>DU_026_8</vt:lpstr>
      <vt:lpstr>DU_026_9</vt:lpstr>
      <vt:lpstr>DU_027_10</vt:lpstr>
      <vt:lpstr>DU_027_11</vt:lpstr>
      <vt:lpstr>DU_027_3</vt:lpstr>
      <vt:lpstr>DU_027_4</vt:lpstr>
      <vt:lpstr>DU_027_5</vt:lpstr>
      <vt:lpstr>DU_027_6</vt:lpstr>
      <vt:lpstr>DU_027_7</vt:lpstr>
      <vt:lpstr>DU_027_8</vt:lpstr>
      <vt:lpstr>DU_027_9</vt:lpstr>
      <vt:lpstr>DU_030_10</vt:lpstr>
      <vt:lpstr>DU_030_11</vt:lpstr>
      <vt:lpstr>DU_030_3</vt:lpstr>
      <vt:lpstr>DU_030_4</vt:lpstr>
      <vt:lpstr>DU_030_5</vt:lpstr>
      <vt:lpstr>DU_030_6</vt:lpstr>
      <vt:lpstr>DU_030_7</vt:lpstr>
      <vt:lpstr>DU_030_8</vt:lpstr>
      <vt:lpstr>DU_030_9</vt:lpstr>
      <vt:lpstr>ECE_010_3</vt:lpstr>
      <vt:lpstr>ECE_010_4</vt:lpstr>
      <vt:lpstr>ECE_010_5</vt:lpstr>
      <vt:lpstr>ECE_010_6</vt:lpstr>
      <vt:lpstr>ECE_020_3</vt:lpstr>
      <vt:lpstr>ECE_020_4</vt:lpstr>
      <vt:lpstr>ECE_020_5</vt:lpstr>
      <vt:lpstr>ECE_020_6</vt:lpstr>
      <vt:lpstr>ECE_030_3</vt:lpstr>
      <vt:lpstr>ECE_030_4</vt:lpstr>
      <vt:lpstr>ECE_030_5</vt:lpstr>
      <vt:lpstr>ECE_030_6</vt:lpstr>
      <vt:lpstr>ECE_031_3</vt:lpstr>
      <vt:lpstr>ECE_031_4</vt:lpstr>
      <vt:lpstr>ECE_031_5</vt:lpstr>
      <vt:lpstr>ECE_031_6</vt:lpstr>
      <vt:lpstr>ECE_032_3</vt:lpstr>
      <vt:lpstr>ECE_032_4</vt:lpstr>
      <vt:lpstr>ECE_032_5</vt:lpstr>
      <vt:lpstr>ECE_032_6</vt:lpstr>
      <vt:lpstr>ECE_033_3</vt:lpstr>
      <vt:lpstr>ECE_033_4</vt:lpstr>
      <vt:lpstr>ECE_033_5</vt:lpstr>
      <vt:lpstr>ECE_033_6</vt:lpstr>
      <vt:lpstr>ECE_034_3</vt:lpstr>
      <vt:lpstr>ECE_034_4</vt:lpstr>
      <vt:lpstr>ECE_034_5</vt:lpstr>
      <vt:lpstr>ECE_034_6</vt:lpstr>
      <vt:lpstr>ECE_035_3</vt:lpstr>
      <vt:lpstr>ECE_035_4</vt:lpstr>
      <vt:lpstr>ECE_035_5</vt:lpstr>
      <vt:lpstr>ECE_035_6</vt:lpstr>
      <vt:lpstr>ECE_040_3</vt:lpstr>
      <vt:lpstr>ECE_040_4</vt:lpstr>
      <vt:lpstr>ECE_040_5</vt:lpstr>
      <vt:lpstr>ECE_040_6</vt:lpstr>
      <vt:lpstr>ECE_041_3</vt:lpstr>
      <vt:lpstr>ECE_041_4</vt:lpstr>
      <vt:lpstr>ECE_041_5</vt:lpstr>
      <vt:lpstr>ECE_041_6</vt:lpstr>
      <vt:lpstr>ECE_042_3</vt:lpstr>
      <vt:lpstr>ECE_042_4</vt:lpstr>
      <vt:lpstr>ECE_042_5</vt:lpstr>
      <vt:lpstr>ECE_042_6</vt:lpstr>
      <vt:lpstr>ECE_043_3</vt:lpstr>
      <vt:lpstr>ECE_043_4</vt:lpstr>
      <vt:lpstr>ECE_043_5</vt:lpstr>
      <vt:lpstr>ECE_043_6</vt:lpstr>
      <vt:lpstr>ECE_044_3</vt:lpstr>
      <vt:lpstr>ECE_044_4</vt:lpstr>
      <vt:lpstr>ECE_044_5</vt:lpstr>
      <vt:lpstr>ECE_044_6</vt:lpstr>
      <vt:lpstr>ECE_045_3</vt:lpstr>
      <vt:lpstr>ECE_045_4</vt:lpstr>
      <vt:lpstr>ECE_045_5</vt:lpstr>
      <vt:lpstr>ECE_045_6</vt:lpstr>
      <vt:lpstr>ECE_050_3</vt:lpstr>
      <vt:lpstr>ECE_050_4</vt:lpstr>
      <vt:lpstr>ECE_050_5</vt:lpstr>
      <vt:lpstr>ECE_050_6</vt:lpstr>
      <vt:lpstr>ECE_051_3</vt:lpstr>
      <vt:lpstr>ECE_051_4</vt:lpstr>
      <vt:lpstr>ECE_051_5</vt:lpstr>
      <vt:lpstr>ECE_051_6</vt:lpstr>
      <vt:lpstr>ECE_052_3</vt:lpstr>
      <vt:lpstr>ECE_052_4</vt:lpstr>
      <vt:lpstr>ECE_052_5</vt:lpstr>
      <vt:lpstr>ECE_052_6</vt:lpstr>
      <vt:lpstr>ECE_053_3</vt:lpstr>
      <vt:lpstr>ECE_053_4</vt:lpstr>
      <vt:lpstr>ECE_053_5</vt:lpstr>
      <vt:lpstr>ECE_053_6</vt:lpstr>
      <vt:lpstr>ECE_060_3</vt:lpstr>
      <vt:lpstr>ECE_060_4</vt:lpstr>
      <vt:lpstr>ECE_060_5</vt:lpstr>
      <vt:lpstr>ECE_060_6</vt:lpstr>
      <vt:lpstr>ECE_061_3</vt:lpstr>
      <vt:lpstr>ECE_061_4</vt:lpstr>
      <vt:lpstr>ECE_061_5</vt:lpstr>
      <vt:lpstr>ECE_061_6</vt:lpstr>
      <vt:lpstr>ECE_062_3</vt:lpstr>
      <vt:lpstr>ECE_062_4</vt:lpstr>
      <vt:lpstr>ECE_062_5</vt:lpstr>
      <vt:lpstr>ECE_062_6</vt:lpstr>
      <vt:lpstr>FDT</vt:lpstr>
      <vt:lpstr>FN_010_3</vt:lpstr>
      <vt:lpstr>FN_010_4</vt:lpstr>
      <vt:lpstr>FN_020_3</vt:lpstr>
      <vt:lpstr>FN_020_4</vt:lpstr>
      <vt:lpstr>FN_030_3</vt:lpstr>
      <vt:lpstr>FN_030_4</vt:lpstr>
      <vt:lpstr>FN_040_3</vt:lpstr>
      <vt:lpstr>FN_040_4</vt:lpstr>
      <vt:lpstr>FN_050_3</vt:lpstr>
      <vt:lpstr>FN_050_4</vt:lpstr>
      <vt:lpstr>FN_060_3</vt:lpstr>
      <vt:lpstr>FN_060_4</vt:lpstr>
      <vt:lpstr>FN_070_3</vt:lpstr>
      <vt:lpstr>FN_070_4</vt:lpstr>
      <vt:lpstr>FN_080_3</vt:lpstr>
      <vt:lpstr>FN_080_4</vt:lpstr>
      <vt:lpstr>FN_090_3</vt:lpstr>
      <vt:lpstr>FN_090_4</vt:lpstr>
      <vt:lpstr>FN_100_3</vt:lpstr>
      <vt:lpstr>FN_100_4</vt:lpstr>
      <vt:lpstr>FN_110_3</vt:lpstr>
      <vt:lpstr>FN_110_4</vt:lpstr>
      <vt:lpstr>FN_120_3</vt:lpstr>
      <vt:lpstr>FN_120_4</vt:lpstr>
      <vt:lpstr>FN_130_3</vt:lpstr>
      <vt:lpstr>FN_130_4</vt:lpstr>
      <vt:lpstr>FN_140_3</vt:lpstr>
      <vt:lpstr>FN_140_4</vt:lpstr>
      <vt:lpstr>FN_150_3</vt:lpstr>
      <vt:lpstr>FN_150_4</vt:lpstr>
      <vt:lpstr>FN_160_3</vt:lpstr>
      <vt:lpstr>FN_160_4</vt:lpstr>
      <vt:lpstr>FN_170_3</vt:lpstr>
      <vt:lpstr>FN_170_4</vt:lpstr>
      <vt:lpstr>FN_180_3</vt:lpstr>
      <vt:lpstr>FN_180_4</vt:lpstr>
      <vt:lpstr>FN_190_3</vt:lpstr>
      <vt:lpstr>FN_190_4</vt:lpstr>
      <vt:lpstr>FN_200_3</vt:lpstr>
      <vt:lpstr>FN_200_4</vt:lpstr>
      <vt:lpstr>FN_210_3</vt:lpstr>
      <vt:lpstr>FN_210_4</vt:lpstr>
      <vt:lpstr>FN_220_3</vt:lpstr>
      <vt:lpstr>FN_220_4</vt:lpstr>
      <vt:lpstr>FN_230_3</vt:lpstr>
      <vt:lpstr>FN_230_4</vt:lpstr>
      <vt:lpstr>FN_240_3</vt:lpstr>
      <vt:lpstr>FN_240_4</vt:lpstr>
      <vt:lpstr>FN_250_3</vt:lpstr>
      <vt:lpstr>FN_250_4</vt:lpstr>
      <vt:lpstr>FN_260_3</vt:lpstr>
      <vt:lpstr>FN_260_4</vt:lpstr>
      <vt:lpstr>FN_270_3</vt:lpstr>
      <vt:lpstr>FN_270_4</vt:lpstr>
      <vt:lpstr>FN_280_3</vt:lpstr>
      <vt:lpstr>FN_280_4</vt:lpstr>
      <vt:lpstr>FN_290_3</vt:lpstr>
      <vt:lpstr>FN_290_4</vt:lpstr>
      <vt:lpstr>FN_300_3</vt:lpstr>
      <vt:lpstr>FN_300_4</vt:lpstr>
      <vt:lpstr>FN_310_3</vt:lpstr>
      <vt:lpstr>FN_310_4</vt:lpstr>
      <vt:lpstr>PACKAGE</vt:lpstr>
      <vt:lpstr>PN_010_10</vt:lpstr>
      <vt:lpstr>PN_010_3</vt:lpstr>
      <vt:lpstr>PN_010_4</vt:lpstr>
      <vt:lpstr>PN_010_5</vt:lpstr>
      <vt:lpstr>PN_010_6</vt:lpstr>
      <vt:lpstr>PN_010_9</vt:lpstr>
      <vt:lpstr>PN_020_10</vt:lpstr>
      <vt:lpstr>PN_020_3</vt:lpstr>
      <vt:lpstr>PN_020_4</vt:lpstr>
      <vt:lpstr>PN_020_5</vt:lpstr>
      <vt:lpstr>PN_020_6</vt:lpstr>
      <vt:lpstr>PN_020_9</vt:lpstr>
      <vt:lpstr>PN_030_10</vt:lpstr>
      <vt:lpstr>PN_030_3</vt:lpstr>
      <vt:lpstr>PN_030_4</vt:lpstr>
      <vt:lpstr>PN_030_5</vt:lpstr>
      <vt:lpstr>PN_030_6</vt:lpstr>
      <vt:lpstr>PN_030_9</vt:lpstr>
      <vt:lpstr>PN_040_10</vt:lpstr>
      <vt:lpstr>PN_040_3</vt:lpstr>
      <vt:lpstr>PN_040_4</vt:lpstr>
      <vt:lpstr>PN_040_5</vt:lpstr>
      <vt:lpstr>PN_040_6</vt:lpstr>
      <vt:lpstr>PN_040_9</vt:lpstr>
      <vt:lpstr>PN_050_10</vt:lpstr>
      <vt:lpstr>PN_050_3</vt:lpstr>
      <vt:lpstr>PN_050_4</vt:lpstr>
      <vt:lpstr>PN_050_5</vt:lpstr>
      <vt:lpstr>PN_050_6</vt:lpstr>
      <vt:lpstr>PN_050_9</vt:lpstr>
      <vt:lpstr>PN_060_3</vt:lpstr>
      <vt:lpstr>PN_060_4</vt:lpstr>
      <vt:lpstr>PN_060_5</vt:lpstr>
      <vt:lpstr>PN_060_6</vt:lpstr>
      <vt:lpstr>PN_070_10</vt:lpstr>
      <vt:lpstr>PN_070_9</vt:lpstr>
      <vt:lpstr>PN_080_10</vt:lpstr>
      <vt:lpstr>PN_080_9</vt:lpstr>
      <vt:lpstr>PN_090_10</vt:lpstr>
      <vt:lpstr>PN_090_9</vt:lpstr>
      <vt:lpstr>PP_010_3</vt:lpstr>
      <vt:lpstr>PP_010_4</vt:lpstr>
      <vt:lpstr>PP_020_3</vt:lpstr>
      <vt:lpstr>PP_020_4</vt:lpstr>
      <vt:lpstr>PP_030_3</vt:lpstr>
      <vt:lpstr>PP_030_4</vt:lpstr>
      <vt:lpstr>PP_040_3</vt:lpstr>
      <vt:lpstr>PP_040_4</vt:lpstr>
      <vt:lpstr>PP_050_3</vt:lpstr>
      <vt:lpstr>PP_050_4</vt:lpstr>
      <vt:lpstr>PP_060_3</vt:lpstr>
      <vt:lpstr>PP_060_4</vt:lpstr>
      <vt:lpstr>PP_070_3</vt:lpstr>
      <vt:lpstr>PP_070_4</vt:lpstr>
      <vt:lpstr>PP_080_3</vt:lpstr>
      <vt:lpstr>PP_080_4</vt:lpstr>
      <vt:lpstr>PP_090_3</vt:lpstr>
      <vt:lpstr>PP_090_4</vt:lpstr>
      <vt:lpstr>PP_100_3</vt:lpstr>
      <vt:lpstr>PP_100_4</vt:lpstr>
      <vt:lpstr>PP_110_3</vt:lpstr>
      <vt:lpstr>PP_110_4</vt:lpstr>
      <vt:lpstr>PP_120_3</vt:lpstr>
      <vt:lpstr>PP_120_4</vt:lpstr>
      <vt:lpstr>PPD_010_3</vt:lpstr>
      <vt:lpstr>PPD_010_4</vt:lpstr>
      <vt:lpstr>PPD_011_3</vt:lpstr>
      <vt:lpstr>PPD_011_4</vt:lpstr>
      <vt:lpstr>PPD_012_3</vt:lpstr>
      <vt:lpstr>PPD_012_4</vt:lpstr>
      <vt:lpstr>PPD_020_3</vt:lpstr>
      <vt:lpstr>PPD_020_4</vt:lpstr>
      <vt:lpstr>PPD_021_3</vt:lpstr>
      <vt:lpstr>PPD_021_4</vt:lpstr>
      <vt:lpstr>PPD_022_3</vt:lpstr>
      <vt:lpstr>PPD_022_4</vt:lpstr>
      <vt:lpstr>PPD_023_3</vt:lpstr>
      <vt:lpstr>PPD_023_4</vt:lpstr>
      <vt:lpstr>PPD_024_3</vt:lpstr>
      <vt:lpstr>PPD_024_4</vt:lpstr>
      <vt:lpstr>PPD_030_3</vt:lpstr>
      <vt:lpstr>PPD_030_4</vt:lpstr>
      <vt:lpstr>PPD_031_3</vt:lpstr>
      <vt:lpstr>PPD_031_4</vt:lpstr>
      <vt:lpstr>PPD_032_3</vt:lpstr>
      <vt:lpstr>PPD_032_4</vt:lpstr>
      <vt:lpstr>PPD_033_3</vt:lpstr>
      <vt:lpstr>PPD_033_4</vt:lpstr>
      <vt:lpstr>PPD_040_3</vt:lpstr>
      <vt:lpstr>PPD_040_4</vt:lpstr>
      <vt:lpstr>PPD_041_3</vt:lpstr>
      <vt:lpstr>PPD_041_4</vt:lpstr>
      <vt:lpstr>PPD_042_3</vt:lpstr>
      <vt:lpstr>PPD_042_4</vt:lpstr>
      <vt:lpstr>PPD_050_3</vt:lpstr>
      <vt:lpstr>PPD_050_4</vt:lpstr>
      <vt:lpstr>PPD_051_3</vt:lpstr>
      <vt:lpstr>PPD_051_4</vt:lpstr>
      <vt:lpstr>PPD_052_3</vt:lpstr>
      <vt:lpstr>PPD_052_4</vt:lpstr>
      <vt:lpstr>PPD_053_3</vt:lpstr>
      <vt:lpstr>PPD_053_4</vt:lpstr>
      <vt:lpstr>PPD_060_3</vt:lpstr>
      <vt:lpstr>PPD_060_4</vt:lpstr>
      <vt:lpstr>PPD_061_3</vt:lpstr>
      <vt:lpstr>PPD_061_4</vt:lpstr>
      <vt:lpstr>PPD_062_3</vt:lpstr>
      <vt:lpstr>PPD_062_4</vt:lpstr>
      <vt:lpstr>PPD_063_3</vt:lpstr>
      <vt:lpstr>PPD_063_4</vt:lpstr>
      <vt:lpstr>PPD_064_3</vt:lpstr>
      <vt:lpstr>PPD_064_4</vt:lpstr>
      <vt:lpstr>PPD_065_3</vt:lpstr>
      <vt:lpstr>PPD_065_4</vt:lpstr>
      <vt:lpstr>PPD_066_3</vt:lpstr>
      <vt:lpstr>PPD_066_4</vt:lpstr>
      <vt:lpstr>PPD_067_3</vt:lpstr>
      <vt:lpstr>PPD_067_4</vt:lpstr>
      <vt:lpstr>PPD_068_3</vt:lpstr>
      <vt:lpstr>PPD_068_4</vt:lpstr>
      <vt:lpstr>PPD_070_3</vt:lpstr>
      <vt:lpstr>PPD_070_4</vt:lpstr>
      <vt:lpstr>PPD_071_3</vt:lpstr>
      <vt:lpstr>PPD_071_4</vt:lpstr>
      <vt:lpstr>PPD_072_3</vt:lpstr>
      <vt:lpstr>PPD_072_4</vt:lpstr>
      <vt:lpstr>PPD_080_3</vt:lpstr>
      <vt:lpstr>PPD_080_4</vt:lpstr>
      <vt:lpstr>PPD_081_3</vt:lpstr>
      <vt:lpstr>PPD_081_4</vt:lpstr>
      <vt:lpstr>PPD_082_3</vt:lpstr>
      <vt:lpstr>PPD_082_4</vt:lpstr>
      <vt:lpstr>PPD_083_3</vt:lpstr>
      <vt:lpstr>PPD_083_4</vt:lpstr>
      <vt:lpstr>PPD_084_3</vt:lpstr>
      <vt:lpstr>PPD_084_4</vt:lpstr>
      <vt:lpstr>PPD_085_3</vt:lpstr>
      <vt:lpstr>PPD_085_4</vt:lpstr>
      <vt:lpstr>PPD_086_3</vt:lpstr>
      <vt:lpstr>PPD_086_4</vt:lpstr>
      <vt:lpstr>PPD_090_3</vt:lpstr>
      <vt:lpstr>PPD_090_4</vt:lpstr>
      <vt:lpstr>PPD_091_3</vt:lpstr>
      <vt:lpstr>PPD_091_4</vt:lpstr>
      <vt:lpstr>PPD_092_3</vt:lpstr>
      <vt:lpstr>PPD_092_4</vt:lpstr>
      <vt:lpstr>PPD_093_3</vt:lpstr>
      <vt:lpstr>PPD_093_4</vt:lpstr>
      <vt:lpstr>PPD_094_3</vt:lpstr>
      <vt:lpstr>PPD_094_4</vt:lpstr>
      <vt:lpstr>PPD_095_3</vt:lpstr>
      <vt:lpstr>PPD_095_4</vt:lpstr>
      <vt:lpstr>'0_FT'!Print_Area</vt:lpstr>
      <vt:lpstr>'1_BC'!Print_Area</vt:lpstr>
      <vt:lpstr>'2_PP'!Print_Area</vt:lpstr>
      <vt:lpstr>'3_CP'!Print_Area</vt:lpstr>
      <vt:lpstr>'4_FN'!Print_Area</vt:lpstr>
      <vt:lpstr>'5.1_DG'!Print_Area</vt:lpstr>
      <vt:lpstr>'5.2_PN'!Print_Area</vt:lpstr>
      <vt:lpstr>'5.3_BCD'!Print_Area</vt:lpstr>
      <vt:lpstr>'5.4_PPD'!Print_Area</vt:lpstr>
      <vt:lpstr>'5.5_ECE'!Print_Area</vt:lpstr>
      <vt:lpstr>'5.6_DU'!Print_Area</vt:lpstr>
      <vt:lpstr>'5.7_RL'!Print_Area</vt:lpstr>
      <vt:lpstr>'5.8_APS'!Print_Area</vt:lpstr>
      <vt:lpstr>'5.9_CAO'!Print_Area</vt:lpstr>
      <vt:lpstr>RL_010_3</vt:lpstr>
      <vt:lpstr>RL_010_9</vt:lpstr>
      <vt:lpstr>RL_020_3</vt:lpstr>
      <vt:lpstr>RL_020_4</vt:lpstr>
      <vt:lpstr>RL_020_5</vt:lpstr>
      <vt:lpstr>RL_020_6</vt:lpstr>
      <vt:lpstr>RL_020_7</vt:lpstr>
      <vt:lpstr>RL_020_8</vt:lpstr>
      <vt:lpstr>RL_020_9</vt:lpstr>
      <vt:lpstr>RL_030_3</vt:lpstr>
      <vt:lpstr>RL_030_4</vt:lpstr>
      <vt:lpstr>RL_030_5</vt:lpstr>
      <vt:lpstr>RL_030_6</vt:lpstr>
      <vt:lpstr>RL_030_7</vt:lpstr>
      <vt:lpstr>RL_030_8</vt:lpstr>
      <vt:lpstr>RL_030_9</vt:lpstr>
      <vt:lpstr>RL_040_3</vt:lpstr>
      <vt:lpstr>RL_040_4</vt:lpstr>
      <vt:lpstr>RL_040_5</vt:lpstr>
      <vt:lpstr>RL_040_6</vt:lpstr>
      <vt:lpstr>RL_040_7</vt:lpstr>
      <vt:lpstr>RL_040_8</vt:lpstr>
      <vt:lpstr>RL_040_9</vt:lpstr>
      <vt:lpstr>RL_041_3</vt:lpstr>
      <vt:lpstr>RL_041_4</vt:lpstr>
      <vt:lpstr>RL_041_5</vt:lpstr>
      <vt:lpstr>RL_041_6</vt:lpstr>
      <vt:lpstr>RL_041_7</vt:lpstr>
      <vt:lpstr>RL_041_8</vt:lpstr>
      <vt:lpstr>RL_041_9</vt:lpstr>
      <vt:lpstr>RL_042_3</vt:lpstr>
      <vt:lpstr>RL_042_4</vt:lpstr>
      <vt:lpstr>RL_042_5</vt:lpstr>
      <vt:lpstr>RL_042_6</vt:lpstr>
      <vt:lpstr>RL_042_7</vt:lpstr>
      <vt:lpstr>RL_042_8</vt:lpstr>
      <vt:lpstr>RL_042_9</vt:lpstr>
      <vt:lpstr>RL_050_3</vt:lpstr>
      <vt:lpstr>RL_050_4</vt:lpstr>
      <vt:lpstr>RL_050_5</vt:lpstr>
      <vt:lpstr>RL_050_6</vt:lpstr>
      <vt:lpstr>RL_050_7</vt:lpstr>
      <vt:lpstr>RL_050_8</vt:lpstr>
      <vt:lpstr>RL_050_9</vt:lpstr>
      <vt:lpstr>RL_060_3</vt:lpstr>
      <vt:lpstr>RL_060_4</vt:lpstr>
      <vt:lpstr>RL_060_5</vt:lpstr>
      <vt:lpstr>RL_060_6</vt:lpstr>
      <vt:lpstr>RL_060_7</vt:lpstr>
      <vt:lpstr>RL_060_8</vt:lpstr>
      <vt:lpstr>RL_060_9</vt:lpstr>
      <vt:lpstr>RL_070_3</vt:lpstr>
      <vt:lpstr>RL_070_4</vt:lpstr>
      <vt:lpstr>RL_070_5</vt:lpstr>
      <vt:lpstr>RL_070_6</vt:lpstr>
      <vt:lpstr>RL_070_7</vt:lpstr>
      <vt:lpstr>RL_070_8</vt:lpstr>
      <vt:lpstr>RL_070_9</vt:lpstr>
      <vt:lpstr>RL_080_3</vt:lpstr>
      <vt:lpstr>RL_080_4</vt:lpstr>
      <vt:lpstr>RL_080_5</vt:lpstr>
      <vt:lpstr>RL_080_6</vt:lpstr>
      <vt:lpstr>RL_080_7</vt:lpstr>
      <vt:lpstr>RL_080_8</vt:lpstr>
      <vt:lpstr>RL_080_9</vt:lpstr>
      <vt:lpstr>RL_090_3</vt:lpstr>
      <vt:lpstr>RL_090_4</vt:lpstr>
      <vt:lpstr>RL_090_5</vt:lpstr>
      <vt:lpstr>RL_090_6</vt:lpstr>
      <vt:lpstr>RL_090_7</vt:lpstr>
      <vt:lpstr>RL_090_8</vt:lpstr>
      <vt:lpstr>RL_090_9</vt:lpstr>
      <vt:lpstr>RL_100_3</vt:lpstr>
      <vt:lpstr>RL_100_4</vt:lpstr>
      <vt:lpstr>RL_100_5</vt:lpstr>
      <vt:lpstr>RL_100_6</vt:lpstr>
      <vt:lpstr>RL_100_7</vt:lpstr>
      <vt:lpstr>RL_100_8</vt:lpstr>
      <vt:lpstr>RL_100_9</vt:lpstr>
      <vt:lpstr>RL_110_3</vt:lpstr>
      <vt:lpstr>RL_110_4</vt:lpstr>
      <vt:lpstr>RL_110_5</vt:lpstr>
      <vt:lpstr>RL_110_6</vt:lpstr>
      <vt:lpstr>RL_110_7</vt:lpstr>
      <vt:lpstr>RL_110_8</vt:lpstr>
      <vt:lpstr>RL_110_9</vt:lpstr>
      <vt:lpstr>RL_120_3</vt:lpstr>
      <vt:lpstr>RL_120_4</vt:lpstr>
      <vt:lpstr>RL_120_5</vt:lpstr>
      <vt:lpstr>RL_120_6</vt:lpstr>
      <vt:lpstr>RL_120_7</vt:lpstr>
      <vt:lpstr>RL_120_8</vt:lpstr>
      <vt:lpstr>RL_120_9</vt:lpstr>
      <vt:lpstr>RL_130_3</vt:lpstr>
      <vt:lpstr>RL_130_4</vt:lpstr>
      <vt:lpstr>RL_130_5</vt:lpstr>
      <vt:lpstr>RL_130_6</vt:lpstr>
      <vt:lpstr>RL_130_7</vt:lpstr>
      <vt:lpstr>RL_130_8</vt:lpstr>
      <vt:lpstr>RL_130_9</vt:lpstr>
      <vt:lpstr>RL_140_3</vt:lpstr>
      <vt:lpstr>RL_140_4</vt:lpstr>
      <vt:lpstr>RL_140_5</vt:lpstr>
      <vt:lpstr>RL_140_6</vt:lpstr>
      <vt:lpstr>RL_140_7</vt:lpstr>
      <vt:lpstr>RL_140_8</vt:lpstr>
      <vt:lpstr>RL_140_9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Marcodor</dc:creator>
  <cp:keywords/>
  <dc:description/>
  <cp:lastModifiedBy>Galesco Mihai</cp:lastModifiedBy>
  <dcterms:created xsi:type="dcterms:W3CDTF">2012-06-28T08:45:31Z</dcterms:created>
  <dcterms:modified xsi:type="dcterms:W3CDTF">2026-02-23T09:46:44Z</dcterms:modified>
  <cp:category/>
</cp:coreProperties>
</file>